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\для обмена\_МЕБЕЛЬ\_ПРАЙС ЛИСТЫ\Прайс 2025\Ассистент Скидка дилерам 30% Доп скидка 9% на счет под выставочные образцы\"/>
    </mc:Choice>
  </mc:AlternateContent>
  <xr:revisionPtr revIDLastSave="0" documentId="13_ncr:1_{AEDE4170-EEDA-416E-BC12-80EE02877DDC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ТЕЛЕЖКИ_ИНСТРУМЕНТАЛЬНЫЕ" sheetId="4" r:id="rId1"/>
    <sheet name="ВЕРСТАКИ_СТОЛЫ ПРОМЫШЛЕННЫЕ" sheetId="3" r:id="rId2"/>
    <sheet name="ШКАФЫ ИНСТУМЕНТАЛЬНЫЕ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6" i="3" l="1"/>
  <c r="F47" i="3"/>
  <c r="F50" i="3"/>
  <c r="F51" i="3"/>
  <c r="F52" i="3"/>
  <c r="E7" i="5"/>
  <c r="F7" i="5" s="1"/>
  <c r="E6" i="5"/>
  <c r="E5" i="5"/>
  <c r="F5" i="5" s="1"/>
  <c r="E4" i="5"/>
  <c r="F4" i="5" s="1"/>
  <c r="F10" i="5"/>
  <c r="F13" i="5"/>
  <c r="F11" i="5"/>
  <c r="F12" i="5"/>
  <c r="F9" i="5"/>
  <c r="F6" i="5"/>
  <c r="F13" i="4"/>
  <c r="F12" i="4"/>
  <c r="E11" i="4"/>
  <c r="F11" i="4" s="1"/>
  <c r="E9" i="4"/>
  <c r="F9" i="4" s="1"/>
  <c r="E7" i="4"/>
  <c r="F7" i="4" s="1"/>
  <c r="F6" i="4"/>
  <c r="F8" i="4"/>
  <c r="F10" i="4"/>
  <c r="F4" i="4"/>
  <c r="E5" i="4"/>
  <c r="F5" i="4" s="1"/>
  <c r="E14" i="3"/>
  <c r="E15" i="3" s="1"/>
  <c r="F15" i="3" s="1"/>
  <c r="E12" i="3"/>
  <c r="F12" i="3" s="1"/>
  <c r="E10" i="3"/>
  <c r="F10" i="3" s="1"/>
  <c r="E9" i="3"/>
  <c r="F9" i="3" s="1"/>
  <c r="E8" i="3"/>
  <c r="F8" i="3" s="1"/>
  <c r="E6" i="3"/>
  <c r="F6" i="3" s="1"/>
  <c r="E4" i="3"/>
  <c r="F4" i="3" s="1"/>
  <c r="E19" i="3"/>
  <c r="F19" i="3" s="1"/>
  <c r="E18" i="3"/>
  <c r="E17" i="3"/>
  <c r="F17" i="3" s="1"/>
  <c r="E16" i="3"/>
  <c r="F16" i="3" s="1"/>
  <c r="F38" i="3"/>
  <c r="F39" i="3"/>
  <c r="F40" i="3"/>
  <c r="F41" i="3"/>
  <c r="F42" i="3"/>
  <c r="F43" i="3"/>
  <c r="F44" i="3"/>
  <c r="F45" i="3"/>
  <c r="F48" i="3"/>
  <c r="F49" i="3"/>
  <c r="F37" i="3"/>
  <c r="F18" i="3"/>
  <c r="F20" i="3"/>
  <c r="F21" i="3"/>
  <c r="F22" i="3"/>
  <c r="F23" i="3"/>
  <c r="F24" i="3"/>
  <c r="F25" i="3"/>
  <c r="F26" i="3"/>
  <c r="F27" i="3"/>
  <c r="F28" i="3"/>
  <c r="F29" i="3"/>
  <c r="F30" i="3"/>
  <c r="F31" i="3"/>
  <c r="F32" i="3"/>
  <c r="F33" i="3"/>
  <c r="F34" i="3"/>
  <c r="F35" i="3"/>
  <c r="F14" i="3" l="1"/>
  <c r="E13" i="3"/>
  <c r="F13" i="3" s="1"/>
  <c r="E5" i="3"/>
  <c r="F5" i="3" s="1"/>
  <c r="E7" i="3"/>
  <c r="F7" i="3" s="1"/>
  <c r="E11" i="3"/>
  <c r="F11" i="3" s="1"/>
</calcChain>
</file>

<file path=xl/sharedStrings.xml><?xml version="1.0" encoding="utf-8"?>
<sst xmlns="http://schemas.openxmlformats.org/spreadsheetml/2006/main" count="152" uniqueCount="136">
  <si>
    <t>Цена РРЦ  
с НДС</t>
  </si>
  <si>
    <t>Цена РРЦ  
без НДС</t>
  </si>
  <si>
    <t>W-14G-0</t>
  </si>
  <si>
    <t>W-14G</t>
  </si>
  <si>
    <r>
      <t xml:space="preserve">Верстак бестумбовый 1390х686х847Нмм    (нагрузка 300кг) </t>
    </r>
    <r>
      <rPr>
        <sz val="14"/>
        <rFont val="Arial Nova"/>
        <family val="2"/>
        <charset val="204"/>
      </rPr>
      <t xml:space="preserve">
✓Столешница 1390х685х27мм. МДФ+Оцинк. Кожух 1,2мм 
✓Силовая балка 1250х125х25 мм
✓Две Верстачных опоры Ш-75мм  
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40 кг. </t>
    </r>
    <r>
      <rPr>
        <b/>
        <sz val="14"/>
        <rFont val="Arial Nova"/>
        <family val="2"/>
        <charset val="204"/>
      </rPr>
      <t>Объем:</t>
    </r>
    <r>
      <rPr>
        <sz val="14"/>
        <rFont val="Arial Nova"/>
        <family val="2"/>
        <charset val="204"/>
      </rPr>
      <t xml:space="preserve"> 0,16 куб. м.</t>
    </r>
  </si>
  <si>
    <t>W-14G
+
T-6.77</t>
  </si>
  <si>
    <t>Верстак бестумбовый 1390х686х847Нмм  
Подкатная тележка с 6 ящиками 725х450х767Нмм</t>
  </si>
  <si>
    <t>W-14G-5</t>
  </si>
  <si>
    <t>W-14G-0
+
T-6.77</t>
  </si>
  <si>
    <t>Верстак однотумбовый 1390х686х847Нмм  
Подкатная тележка с 6 ящиками 725х450х767Нмм</t>
  </si>
  <si>
    <r>
      <t xml:space="preserve">Верстак однотумбовый 1390х686х847Нмм    (нагрузка 300кг) </t>
    </r>
    <r>
      <rPr>
        <sz val="14"/>
        <rFont val="Arial Nova"/>
        <family val="2"/>
        <charset val="204"/>
      </rPr>
      <t xml:space="preserve">
✓Тумба с дверцей и 2 полками 
Р-р: 500х600х820Н мм (нагрузка на полку 50кг) 
✓Столешница 1390х685х27мм. МДФ+Оцинк. Кожух 1,2мм 
✓Полка и стенка шириной 730мм (нагрузка 60кг) 
✓Верстачная опора Ш-75мм  
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38 кг. </t>
    </r>
    <r>
      <rPr>
        <b/>
        <sz val="14"/>
        <rFont val="Arial Nova"/>
        <family val="2"/>
        <charset val="204"/>
      </rPr>
      <t>Объем:</t>
    </r>
    <r>
      <rPr>
        <sz val="14"/>
        <rFont val="Arial Nova"/>
        <family val="2"/>
        <charset val="204"/>
      </rPr>
      <t xml:space="preserve"> 0,5 куб. м.</t>
    </r>
  </si>
  <si>
    <t>W-14G-05</t>
  </si>
  <si>
    <t>W-18G-00</t>
  </si>
  <si>
    <t>Верстак двухтумбовый 1800х686х847Нмм  
Подкатная тележка с 6 ящиками 725х450х767Нмм</t>
  </si>
  <si>
    <t>W-18G-05</t>
  </si>
  <si>
    <t>W-18G-00
+
T-6.77</t>
  </si>
  <si>
    <t>W-18G-05
+
T-6.77</t>
  </si>
  <si>
    <t>W-18G-55</t>
  </si>
  <si>
    <t>W-18G-55
+
T-6.77</t>
  </si>
  <si>
    <r>
      <t xml:space="preserve">Верстак двухтумбовый 1800х686х847Нмм    (нагрузка 500кг) </t>
    </r>
    <r>
      <rPr>
        <sz val="14"/>
        <rFont val="Arial Nova"/>
        <family val="2"/>
        <charset val="204"/>
      </rPr>
      <t xml:space="preserve">
✓Две Тумбы с дверцей и 2 полками 
Р-р: 500х600х820Н мм (нагрузка на полку 50кг) 
✓Столешница 1390х685х27мм. МДФ+Оцинк. Кожух 1,2мм 
✓Полка и стенка шириной 730мм (нагрузка 60кг) 
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85 кг. </t>
    </r>
    <r>
      <rPr>
        <b/>
        <sz val="14"/>
        <rFont val="Arial Nova"/>
        <family val="2"/>
        <charset val="204"/>
      </rPr>
      <t>Объем:</t>
    </r>
    <r>
      <rPr>
        <sz val="14"/>
        <rFont val="Arial Nova"/>
        <family val="2"/>
        <charset val="204"/>
      </rPr>
      <t xml:space="preserve"> 0,7 куб. м.</t>
    </r>
  </si>
  <si>
    <t>Р1-14</t>
  </si>
  <si>
    <t>Р1-18</t>
  </si>
  <si>
    <t>Р2-14</t>
  </si>
  <si>
    <t>Р2-18</t>
  </si>
  <si>
    <r>
      <rPr>
        <b/>
        <sz val="14"/>
        <rFont val="Arial Nova"/>
        <family val="2"/>
        <charset val="204"/>
      </rPr>
      <t xml:space="preserve">Экран одинарный 1390х500х30мм. с кронштейнами                  </t>
    </r>
    <r>
      <rPr>
        <sz val="14"/>
        <rFont val="Arial Nova"/>
        <family val="2"/>
        <charset val="204"/>
      </rPr>
      <t>(квадратная перфорация 10х10мм)  Вес: 9 кг. Объем: 0,05 куб. м</t>
    </r>
  </si>
  <si>
    <r>
      <rPr>
        <b/>
        <sz val="14"/>
        <rFont val="Arial Nova"/>
        <family val="2"/>
        <charset val="204"/>
      </rPr>
      <t xml:space="preserve">Экран одинарный 1800х500х30мм. с кронштейнами                         </t>
    </r>
    <r>
      <rPr>
        <sz val="14"/>
        <rFont val="Arial Nova"/>
        <family val="2"/>
        <charset val="204"/>
      </rPr>
      <t xml:space="preserve"> (квадратная перфорация 10х10мм) Вес: 12 кг. Объем: 0,08 куб. м</t>
    </r>
  </si>
  <si>
    <r>
      <rPr>
        <b/>
        <sz val="14"/>
        <rFont val="Arial Nova"/>
        <family val="2"/>
        <charset val="204"/>
      </rPr>
      <t xml:space="preserve">Экран двойной 1390х1000х30мм. с кронштейнами                            </t>
    </r>
    <r>
      <rPr>
        <sz val="14"/>
        <rFont val="Arial Nova"/>
        <family val="2"/>
        <charset val="204"/>
      </rPr>
      <t>(квадратная перфорация 10х10мм)   Вес: 20 кг. Объем: 0,05 куб. м</t>
    </r>
  </si>
  <si>
    <r>
      <rPr>
        <b/>
        <sz val="14"/>
        <rFont val="Arial Nova"/>
        <family val="2"/>
        <charset val="204"/>
      </rPr>
      <t xml:space="preserve">Экран двойной 1800х1000х30мм. с кронштейнами      </t>
    </r>
    <r>
      <rPr>
        <sz val="14"/>
        <rFont val="Arial Nova"/>
        <family val="2"/>
        <charset val="204"/>
      </rPr>
      <t xml:space="preserve">                         (квадратная перфорация 10х10мм)   Вес: 26 кг. Объем: 0,08 куб. м</t>
    </r>
  </si>
  <si>
    <t>А-1</t>
  </si>
  <si>
    <t>Е-14</t>
  </si>
  <si>
    <t>Е-18</t>
  </si>
  <si>
    <t xml:space="preserve"> Кронштейны освещения - универсальные</t>
  </si>
  <si>
    <r>
      <t xml:space="preserve"> E-14         Электромонтажная панель  1390х100х30мм.                                     </t>
    </r>
    <r>
      <rPr>
        <sz val="14"/>
        <rFont val="Arial Nova"/>
        <family val="2"/>
        <charset val="204"/>
      </rPr>
      <t>для самостоятельного размещения эл оборудования</t>
    </r>
  </si>
  <si>
    <r>
      <t xml:space="preserve"> E-18         Электромонтажная панель  1800х100х30мм. 
</t>
    </r>
    <r>
      <rPr>
        <sz val="14"/>
        <rFont val="Arial Nova"/>
        <family val="2"/>
        <charset val="204"/>
      </rPr>
      <t xml:space="preserve">для самостоятельного размещения эл оборудования  </t>
    </r>
  </si>
  <si>
    <r>
      <t xml:space="preserve">Крючок одинарный L-80мм </t>
    </r>
    <r>
      <rPr>
        <sz val="14"/>
        <rFont val="Arial Nova"/>
        <family val="2"/>
        <charset val="204"/>
      </rPr>
      <t xml:space="preserve"> </t>
    </r>
  </si>
  <si>
    <t xml:space="preserve">Крючок двойной L-80мм </t>
  </si>
  <si>
    <t>К-1</t>
  </si>
  <si>
    <t>К-2</t>
  </si>
  <si>
    <t>К-3</t>
  </si>
  <si>
    <t>Крючок с пружинной фиксацией</t>
  </si>
  <si>
    <t>Крючок круглый  D-60мм</t>
  </si>
  <si>
    <t>К-7</t>
  </si>
  <si>
    <t>D-3</t>
  </si>
  <si>
    <t>D-2</t>
  </si>
  <si>
    <t>D-1</t>
  </si>
  <si>
    <t xml:space="preserve">Полка навесная для баллончиков и метизов
Размер (ШхГхВ):  270х70х30-70h мм </t>
  </si>
  <si>
    <t xml:space="preserve">Полка навесная малая  
Размер (ШхГхВ):  320х150х10-70h мм.   </t>
  </si>
  <si>
    <t xml:space="preserve">Полка навесная большая 
Размер (ШхГхВ):  560х135х10-70h мм.  </t>
  </si>
  <si>
    <t xml:space="preserve">Держатель инструмента универсальный
Размер (ШхГхВ):  360х40х40h мм. </t>
  </si>
  <si>
    <t xml:space="preserve">Держатель гаечных ключей 
Размер (ШхГхВ):  60/120х35х250h мм.
</t>
  </si>
  <si>
    <t>Держатель для сверел 
Размер (ШхГхВ):  190х45х50h мм.</t>
  </si>
  <si>
    <t xml:space="preserve">Держатель полотенца  
Размер (ШхГхВ):  530х180х70h мм.
</t>
  </si>
  <si>
    <t>Держатель для пластиковых ящиков  L-190мм</t>
  </si>
  <si>
    <t>D-10</t>
  </si>
  <si>
    <t>D-12</t>
  </si>
  <si>
    <t>D-5</t>
  </si>
  <si>
    <t>D-7</t>
  </si>
  <si>
    <t>D-8</t>
  </si>
  <si>
    <t>Держатель с прижимом для чертежей</t>
  </si>
  <si>
    <t>D-6</t>
  </si>
  <si>
    <t>КОМПЛЕКТУЮЩИЕ ВЕРСТАКОВ</t>
  </si>
  <si>
    <t xml:space="preserve">W-410 </t>
  </si>
  <si>
    <t>W-405</t>
  </si>
  <si>
    <t>W-500</t>
  </si>
  <si>
    <t xml:space="preserve">прайс-лист ООО "АССИСТЕНТ_от  01.04.2025г. 
Производство/Склад: г Рязань, ул. Связи д 25 стр.2   
 тел.: +7 (920) 99-222-99        assiatant-mebel@mail.ru       www.верстак-купить.рф
Промышленная мебель для мастерской и гаража        "КОГДА СРАВНИВАЮТ- ВЫБИРАЮТ НАС"
</t>
  </si>
  <si>
    <t>W-501</t>
  </si>
  <si>
    <t>W-503</t>
  </si>
  <si>
    <t>W-314</t>
  </si>
  <si>
    <t>W-318</t>
  </si>
  <si>
    <t>Р-14</t>
  </si>
  <si>
    <t>Р-18</t>
  </si>
  <si>
    <t xml:space="preserve">Кронштейны - косынки  для крепления   1-го экрана  </t>
  </si>
  <si>
    <t>Две стойки для крепления 2-го экрана и  электромонтажной панели</t>
  </si>
  <si>
    <t>А-3</t>
  </si>
  <si>
    <t>А-6</t>
  </si>
  <si>
    <t xml:space="preserve">Тумба верстачная с дверцей  500х600х820Н мм Вес: 23 кг. V-0,3 куб. м.     </t>
  </si>
  <si>
    <t>Верстачная опора 820мм  Вес: 9 кг. V-0,09 куб. м.</t>
  </si>
  <si>
    <t>Столешница 1390х685х26мм.  Вес: 27 кг. V-0,05 куб. м.</t>
  </si>
  <si>
    <t>Столешница 1800х685х26мм.  Вес: 35 кг. V-0,07 куб. м.</t>
  </si>
  <si>
    <t>Перфоэкран  1390х500х30мм. Вес: 7 кг. V-0,04 куб. м.</t>
  </si>
  <si>
    <t>Перфоэкран  1800х500х30мм. Вес: 9 кг. V-0,06 куб. м.</t>
  </si>
  <si>
    <t>Балка силовая для верстака 1250х125х25 мм  Вес: 4,5 кг. V-0,01 куб. м.</t>
  </si>
  <si>
    <t>Полка и стенка шириной 730мм Вес: 4 кг. V-0,02 куб. м.</t>
  </si>
  <si>
    <t xml:space="preserve">Тумба верстачная с 5 ящиками 500х600х820Нмм Вес: 48 кг. V-0,3 куб. м.            </t>
  </si>
  <si>
    <t>Т-5.77</t>
  </si>
  <si>
    <r>
      <t xml:space="preserve">Верстак однотумбовый 1390х686х847Нмм    (нагрузка 500кг) </t>
    </r>
    <r>
      <rPr>
        <sz val="14"/>
        <rFont val="Arial Nova"/>
        <family val="2"/>
        <charset val="204"/>
      </rPr>
      <t xml:space="preserve">
✓Тумба с 5 ящиками Р-р: 500х600х820Н мм (нагрузка на ящик 40кг) 
Высотая ящ: 2х80; 3х170мм, полезный р-р: 570х400мм
✓Столешница 1390х685х27мм. МДФ+Оцинк. Кожух 1,2мм 
✓Полка и стенка шириной 730мм (нагрузка 60кг) 
✓Верстачная опора Ш-75мм  
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60,5 кг. </t>
    </r>
    <r>
      <rPr>
        <b/>
        <sz val="14"/>
        <rFont val="Arial Nova"/>
        <family val="2"/>
        <charset val="204"/>
      </rPr>
      <t>Объем:</t>
    </r>
    <r>
      <rPr>
        <sz val="14"/>
        <rFont val="Arial Nova"/>
        <family val="2"/>
        <charset val="204"/>
      </rPr>
      <t xml:space="preserve"> 0,5 куб. м.</t>
    </r>
  </si>
  <si>
    <r>
      <t xml:space="preserve">Верстак двухтумбовый 1390х686х847Нмм    (нагрузка 750кг) </t>
    </r>
    <r>
      <rPr>
        <sz val="14"/>
        <rFont val="Arial Nova"/>
        <family val="2"/>
        <charset val="204"/>
      </rPr>
      <t xml:space="preserve">
✓Тумба с 5 ящиками Р-р: 500х600х820Н мм (нагрузка на ящик 40кг) 
Высотая ящ: 2х80; 3х170мм, полезный р-р: 570х400мм
✓Тумба с дверцей и 2 полками 
Р-р: 500х600х820Н мм (нагрузка на полку 50кг) 
✓Столешница 1390х685х27мм. МДФ+Оцинк. Кожух 1,2мм 
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74 кг. </t>
    </r>
    <r>
      <rPr>
        <b/>
        <sz val="14"/>
        <rFont val="Arial Nova"/>
        <family val="2"/>
        <charset val="204"/>
      </rPr>
      <t>Объем:</t>
    </r>
    <r>
      <rPr>
        <sz val="14"/>
        <rFont val="Arial Nova"/>
        <family val="2"/>
        <charset val="204"/>
      </rPr>
      <t xml:space="preserve"> 0,6 куб. м.</t>
    </r>
  </si>
  <si>
    <r>
      <t xml:space="preserve">Верстак двухтумбовый 1800х686х847Нмм    (нагрузка 750кг) </t>
    </r>
    <r>
      <rPr>
        <sz val="14"/>
        <rFont val="Arial Nova"/>
        <family val="2"/>
        <charset val="204"/>
      </rPr>
      <t xml:space="preserve">
✓Тумба с 5 ящиками Р-р: 500х600х820Н мм (нагрузка на ящик 40кг) 
Высотая ящ: 2х80; 3х170мм, полезный р-р: 570х400мм
✓Тумба с дверцей и 2 полками 
Р-р: 500х600х820Н мм (нагрузка на полку 50кг) 
✓Столешница 1800х685х27мм. МДФ+Оцинк. Кожух 1,2мм 
✓Полка и стенка шириной 730мм (нагрузка 60кг) 
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107,5 кг. </t>
    </r>
    <r>
      <rPr>
        <b/>
        <sz val="14"/>
        <rFont val="Arial Nova"/>
        <family val="2"/>
        <charset val="204"/>
      </rPr>
      <t>Объем:</t>
    </r>
    <r>
      <rPr>
        <sz val="14"/>
        <rFont val="Arial Nova"/>
        <family val="2"/>
        <charset val="204"/>
      </rPr>
      <t xml:space="preserve"> 0,7 куб. м.</t>
    </r>
  </si>
  <si>
    <r>
      <t xml:space="preserve">Верстак двухтумбовый 1800х686х847Нмм    (нагрузка 750кг) </t>
    </r>
    <r>
      <rPr>
        <sz val="14"/>
        <rFont val="Arial Nova"/>
        <family val="2"/>
        <charset val="204"/>
      </rPr>
      <t xml:space="preserve">
✓Две Тумбы с 5 ящиками Р-р: 500х600х820Н мм (нагрузка на ящик 40кг) 
Высотая ящ: 2х80; 3х170мм, полезный р-р: 570х400мм
✓Столешница 1800х685х27мм. МДФ+Оцинк. Кожух 1,2мм
✓Полка и стенка шириной 730мм (нагрузка 60кг)  
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130 кг. </t>
    </r>
    <r>
      <rPr>
        <b/>
        <sz val="14"/>
        <rFont val="Arial Nova"/>
        <family val="2"/>
        <charset val="204"/>
      </rPr>
      <t>Объем:</t>
    </r>
    <r>
      <rPr>
        <sz val="14"/>
        <rFont val="Arial Nova"/>
        <family val="2"/>
        <charset val="204"/>
      </rPr>
      <t xml:space="preserve"> 0,7 куб. м.</t>
    </r>
  </si>
  <si>
    <t>Т-5.77F</t>
  </si>
  <si>
    <r>
      <rPr>
        <b/>
        <sz val="14"/>
        <rFont val="Arial Nova"/>
        <family val="2"/>
        <charset val="204"/>
      </rPr>
      <t>Тележка инструментальная с 5 ящиками  р-р: 725х450х767Н мм</t>
    </r>
    <r>
      <rPr>
        <sz val="14"/>
        <rFont val="Arial Nova"/>
        <family val="2"/>
        <charset val="204"/>
      </rPr>
      <t xml:space="preserve">
 с фиксатором ящиков от произвольного выкатывания           </t>
    </r>
  </si>
  <si>
    <t>Т-6.77</t>
  </si>
  <si>
    <t>Т-6.77F</t>
  </si>
  <si>
    <r>
      <rPr>
        <b/>
        <sz val="14"/>
        <rFont val="Arial Nova"/>
        <family val="2"/>
        <charset val="204"/>
      </rPr>
      <t>Тележка инструментальная с 6 ящиками  р-р: 725х450х767Н мм</t>
    </r>
    <r>
      <rPr>
        <sz val="14"/>
        <rFont val="Arial Nova"/>
        <family val="2"/>
        <charset val="204"/>
      </rPr>
      <t xml:space="preserve">
 с фиксатором ящиков от произвольного выкатывания           </t>
    </r>
  </si>
  <si>
    <r>
      <rPr>
        <b/>
        <sz val="14"/>
        <rFont val="Arial Nova"/>
        <family val="2"/>
        <charset val="204"/>
      </rPr>
      <t>Тележка инструментальная с 5 ящиками  р-р: 725х450х767Н мм</t>
    </r>
    <r>
      <rPr>
        <sz val="14"/>
        <rFont val="Arial Nova"/>
        <family val="2"/>
        <charset val="204"/>
      </rPr>
      <t xml:space="preserve">
 Нагрузка:  на ящик 40кг, на тележку 270кг 
Высотая ящ: 3х80; 2х160мм, полезный р-р: 570х415мм
Колеса-100мм, все поворотные, два с тормозом   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45 кг.</t>
    </r>
    <r>
      <rPr>
        <b/>
        <sz val="14"/>
        <rFont val="Arial Nova"/>
        <family val="2"/>
        <charset val="204"/>
      </rPr>
      <t xml:space="preserve"> V</t>
    </r>
    <r>
      <rPr>
        <sz val="14"/>
        <rFont val="Arial Nova"/>
        <family val="2"/>
        <charset val="204"/>
      </rPr>
      <t xml:space="preserve">-0,2 куб. м.              </t>
    </r>
  </si>
  <si>
    <r>
      <rPr>
        <b/>
        <sz val="14"/>
        <rFont val="Arial Nova"/>
        <family val="2"/>
        <charset val="204"/>
      </rPr>
      <t>Тележка инструментальная с 6 ящиками  р-р: 725х450х767Н мм</t>
    </r>
    <r>
      <rPr>
        <sz val="14"/>
        <rFont val="Arial Nova"/>
        <family val="2"/>
        <charset val="204"/>
      </rPr>
      <t xml:space="preserve">
 Нагрузка:  на ящик 40кг, на тележку 270кг 
Высотая ящ: 5х80; 1х160мм, полезный р-р: 570х415мм
Колеса-100мм, все поворотные, два с тормозом   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48 кг.</t>
    </r>
    <r>
      <rPr>
        <b/>
        <sz val="14"/>
        <rFont val="Arial Nova"/>
        <family val="2"/>
        <charset val="204"/>
      </rPr>
      <t xml:space="preserve"> V</t>
    </r>
    <r>
      <rPr>
        <sz val="14"/>
        <rFont val="Arial Nova"/>
        <family val="2"/>
        <charset val="204"/>
      </rPr>
      <t xml:space="preserve">-0,2 куб. м.              </t>
    </r>
  </si>
  <si>
    <t>Т-6.93</t>
  </si>
  <si>
    <t>Т-6.93F</t>
  </si>
  <si>
    <r>
      <rPr>
        <b/>
        <sz val="14"/>
        <rFont val="Arial Nova"/>
        <family val="2"/>
        <charset val="204"/>
      </rPr>
      <t>Тележка инструментальная с 6 ящиками  р-р: 725х450х930Н мм</t>
    </r>
    <r>
      <rPr>
        <sz val="14"/>
        <rFont val="Arial Nova"/>
        <family val="2"/>
        <charset val="204"/>
      </rPr>
      <t xml:space="preserve">
 с фиксатором ящиков от произвольного выкатывания           </t>
    </r>
  </si>
  <si>
    <r>
      <rPr>
        <b/>
        <sz val="14"/>
        <rFont val="Arial Nova"/>
        <family val="2"/>
        <charset val="204"/>
      </rPr>
      <t>Тележка инструментальная с 6 ящиками  р-р: 725х450х930Н мм</t>
    </r>
    <r>
      <rPr>
        <sz val="14"/>
        <rFont val="Arial Nova"/>
        <family val="2"/>
        <charset val="204"/>
      </rPr>
      <t xml:space="preserve">
 Нагрузка:  на ящик 40кг, на тележку 270кг 
Высотая ящ: 3х80; 3х160мм, полезный р-р: 570х415мм
Колеса-100мм, все поворотные, два с тормозом   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50 кг.</t>
    </r>
    <r>
      <rPr>
        <b/>
        <sz val="14"/>
        <rFont val="Arial Nova"/>
        <family val="2"/>
        <charset val="204"/>
      </rPr>
      <t xml:space="preserve"> V</t>
    </r>
    <r>
      <rPr>
        <sz val="14"/>
        <rFont val="Arial Nova"/>
        <family val="2"/>
        <charset val="204"/>
      </rPr>
      <t xml:space="preserve">-0,2 куб. м.              </t>
    </r>
  </si>
  <si>
    <t>Т-7.93</t>
  </si>
  <si>
    <t>Т-7.93F</t>
  </si>
  <si>
    <r>
      <rPr>
        <b/>
        <sz val="14"/>
        <rFont val="Arial Nova"/>
        <family val="2"/>
        <charset val="204"/>
      </rPr>
      <t>Тележка инструментальная с 7 ящиками  р-р: 725х450х930Н мм</t>
    </r>
    <r>
      <rPr>
        <sz val="14"/>
        <rFont val="Arial Nova"/>
        <family val="2"/>
        <charset val="204"/>
      </rPr>
      <t xml:space="preserve">
 с фиксатором ящиков от произвольного выкатывания           </t>
    </r>
  </si>
  <si>
    <r>
      <rPr>
        <b/>
        <sz val="14"/>
        <rFont val="Arial Nova"/>
        <family val="2"/>
        <charset val="204"/>
      </rPr>
      <t>Тележка инструментальная с 7 ящиками  р-р: 725х450х930Н мм</t>
    </r>
    <r>
      <rPr>
        <sz val="14"/>
        <rFont val="Arial Nova"/>
        <family val="2"/>
        <charset val="204"/>
      </rPr>
      <t xml:space="preserve">
 Нагрузка:  на ящик 40кг, на тележку 270кг 
Высотая ящ: 5х80; 2х160мм, полезный р-р: 570х415мм
Колеса-100мм, все поворотные, два с тормозом   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53 кг.</t>
    </r>
    <r>
      <rPr>
        <b/>
        <sz val="14"/>
        <rFont val="Arial Nova"/>
        <family val="2"/>
        <charset val="204"/>
      </rPr>
      <t xml:space="preserve"> V</t>
    </r>
    <r>
      <rPr>
        <sz val="14"/>
        <rFont val="Arial Nova"/>
        <family val="2"/>
        <charset val="204"/>
      </rPr>
      <t xml:space="preserve">-0,2 куб. м.              </t>
    </r>
  </si>
  <si>
    <t>Т-0.72</t>
  </si>
  <si>
    <t>Т-0.93</t>
  </si>
  <si>
    <r>
      <rPr>
        <b/>
        <sz val="14"/>
        <rFont val="Arial Nova"/>
        <family val="2"/>
        <charset val="204"/>
      </rPr>
      <t>Тележка инструментальная с 3 полками  р-р: 805х410х720Н мм</t>
    </r>
    <r>
      <rPr>
        <sz val="14"/>
        <rFont val="Arial Nova"/>
        <family val="2"/>
        <charset val="204"/>
      </rPr>
      <t xml:space="preserve">
 Нагрузка:  на полку 70кг, на тележку 100кг 
Колеса-75мм,(2 не пов + 1 пов+1пов с тормозом) 
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11кг.</t>
    </r>
    <r>
      <rPr>
        <b/>
        <sz val="14"/>
        <rFont val="Arial Nova"/>
        <family val="2"/>
        <charset val="204"/>
      </rPr>
      <t xml:space="preserve"> V</t>
    </r>
    <r>
      <rPr>
        <sz val="14"/>
        <rFont val="Arial Nova"/>
        <family val="2"/>
        <charset val="204"/>
      </rPr>
      <t xml:space="preserve">-0,06 куб. м.              </t>
    </r>
  </si>
  <si>
    <r>
      <rPr>
        <b/>
        <sz val="14"/>
        <rFont val="Arial Nova"/>
        <family val="2"/>
        <charset val="204"/>
      </rPr>
      <t>Тележка инструментальная с 3 полками  р-р: 805х450х930Н мм</t>
    </r>
    <r>
      <rPr>
        <sz val="14"/>
        <rFont val="Arial Nova"/>
        <family val="2"/>
        <charset val="204"/>
      </rPr>
      <t xml:space="preserve">
Перфорированные панели для крепления навесных держателей 
Нагрузка:  на полку 100кг, на тележку 150кг 
Колеса-100мм, все поворотные, два с тормозом  
</t>
    </r>
    <r>
      <rPr>
        <b/>
        <sz val="14"/>
        <rFont val="Arial Nova"/>
        <family val="2"/>
        <charset val="204"/>
      </rPr>
      <t>Вес:</t>
    </r>
    <r>
      <rPr>
        <sz val="14"/>
        <rFont val="Arial Nova"/>
        <family val="2"/>
        <charset val="204"/>
      </rPr>
      <t xml:space="preserve"> 18кг.</t>
    </r>
    <r>
      <rPr>
        <b/>
        <sz val="14"/>
        <rFont val="Arial Nova"/>
        <family val="2"/>
        <charset val="204"/>
      </rPr>
      <t xml:space="preserve"> V</t>
    </r>
    <r>
      <rPr>
        <sz val="14"/>
        <rFont val="Arial Nova"/>
        <family val="2"/>
        <charset val="204"/>
      </rPr>
      <t xml:space="preserve">-0,07 куб. м.              </t>
    </r>
  </si>
  <si>
    <t>С-0004</t>
  </si>
  <si>
    <t>С-0403</t>
  </si>
  <si>
    <t>С-0402/О</t>
  </si>
  <si>
    <t xml:space="preserve">Покраска порошковая, структура гладкая: основной цвет RAL 7016  матовый, темный графит, 
цвет ручек:  R - ярко красный RAL 3026;   B - небесно синий RAL 5015;   S - серебристый металлик RAL 3024;  
Возможна покраска в другие цвета </t>
  </si>
  <si>
    <t>С-W0000</t>
  </si>
  <si>
    <t xml:space="preserve">Шкаф 4х дверный на 12 отделений 
Нагрузка:  на полку 50кг. на шкаф 600кг 
Размер: 1000х600х1570hмм                                    
Вес: 92 кг. Объем: 1,0 куб. м.                </t>
  </si>
  <si>
    <t>Шкаф для оснастки и инструмента  с 2 полками и 4 ящиками и вешалкой
Нагрузка:  на ящик 40кг, на полку 100кг. на шкаф 1000кг 
Размер: 950х500х1900hмм   
Вес: 88 кг. Объем: 0,96 куб. м.</t>
  </si>
  <si>
    <t xml:space="preserve">Комплект из 4х ящиков   Вес: 21,6 кг. </t>
  </si>
  <si>
    <t>Корпус шкафа Н-1900мм с дверями. Вес 58 кг.</t>
  </si>
  <si>
    <t xml:space="preserve">Шкаф для оснастки и инструмента с 4 полками
Нагрузка:  на полку 100кг. на шкаф 1000кг 
Размер: 950х500х1900hмм                                    
Вес: 74 кг. Объем: 0,96  куб. м.                </t>
  </si>
  <si>
    <t>Шкаф для оснастки и инструмента  с 3 полками и 4 ящиками
Нагрузка:  на ящик 40кг, на полку 100кг. на шкаф 1000кг 
Размер: 950х500х1900hмм   
Вес: 88 кг. Объем: 0,96  куб. м.</t>
  </si>
  <si>
    <t>Перекладина для одежды</t>
  </si>
  <si>
    <t>С-S1</t>
  </si>
  <si>
    <t>С-D4</t>
  </si>
  <si>
    <t>С-0000</t>
  </si>
  <si>
    <t>С-А1</t>
  </si>
  <si>
    <t>С-P1</t>
  </si>
  <si>
    <t>Перфорированный экран 1/4 на заднюю стенку</t>
  </si>
  <si>
    <t xml:space="preserve">Полка 890х425мм  Вес: 4 кг.  </t>
  </si>
  <si>
    <t xml:space="preserve">Электромонтажная панель  1390х100х30мм. </t>
  </si>
  <si>
    <t xml:space="preserve">Электромонтажная панель  1800х100х30мм.  </t>
  </si>
  <si>
    <t xml:space="preserve">А-1 </t>
  </si>
  <si>
    <t>Кронштейны освещения (универсальные)</t>
  </si>
  <si>
    <t>Р-10</t>
  </si>
  <si>
    <t>Перфоэкран  1000х500х30мм. Вес: 5 кг. V-0,03 куб. м.</t>
  </si>
  <si>
    <t>Р-15</t>
  </si>
  <si>
    <t>Перфоэкран  1500х500х30мм. Вес: 8 кг. V-0,05 куб. м.</t>
  </si>
  <si>
    <t>КОМПЛЕКТУЮЩИЕ:    Конструктор Шкафов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</si>
</sst>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&quot;р.&quot;"/>
  </numFmts>
  <fonts count="32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indexed="8"/>
      <name val="Arial Cyr"/>
      <family val="2"/>
      <charset val="204"/>
    </font>
    <font>
      <sz val="10"/>
      <color indexed="9"/>
      <name val="Arial Cyr"/>
      <family val="2"/>
      <charset val="204"/>
    </font>
    <font>
      <sz val="10"/>
      <color indexed="62"/>
      <name val="Arial Cyr"/>
      <family val="2"/>
      <charset val="204"/>
    </font>
    <font>
      <b/>
      <sz val="10"/>
      <color indexed="63"/>
      <name val="Arial Cyr"/>
      <family val="2"/>
      <charset val="204"/>
    </font>
    <font>
      <b/>
      <sz val="10"/>
      <color indexed="52"/>
      <name val="Arial Cyr"/>
      <family val="2"/>
      <charset val="204"/>
    </font>
    <font>
      <b/>
      <sz val="15"/>
      <color indexed="56"/>
      <name val="Arial Cyr"/>
      <family val="2"/>
      <charset val="204"/>
    </font>
    <font>
      <b/>
      <sz val="13"/>
      <color indexed="56"/>
      <name val="Arial Cyr"/>
      <family val="2"/>
      <charset val="204"/>
    </font>
    <font>
      <b/>
      <sz val="11"/>
      <color indexed="56"/>
      <name val="Arial Cyr"/>
      <family val="2"/>
      <charset val="204"/>
    </font>
    <font>
      <b/>
      <sz val="10"/>
      <color indexed="8"/>
      <name val="Arial Cyr"/>
      <family val="2"/>
      <charset val="204"/>
    </font>
    <font>
      <b/>
      <sz val="10"/>
      <color indexed="9"/>
      <name val="Arial Cyr"/>
      <family val="2"/>
      <charset val="204"/>
    </font>
    <font>
      <b/>
      <sz val="18"/>
      <color indexed="56"/>
      <name val="Cambria"/>
      <family val="2"/>
      <charset val="204"/>
    </font>
    <font>
      <sz val="10"/>
      <color indexed="60"/>
      <name val="Arial Cyr"/>
      <family val="2"/>
      <charset val="204"/>
    </font>
    <font>
      <sz val="11"/>
      <color indexed="8"/>
      <name val="Calibri"/>
      <family val="2"/>
      <charset val="204"/>
    </font>
    <font>
      <sz val="10"/>
      <color indexed="20"/>
      <name val="Arial Cyr"/>
      <family val="2"/>
      <charset val="204"/>
    </font>
    <font>
      <i/>
      <sz val="10"/>
      <color indexed="23"/>
      <name val="Arial Cyr"/>
      <family val="2"/>
      <charset val="204"/>
    </font>
    <font>
      <sz val="10"/>
      <color indexed="52"/>
      <name val="Arial Cyr"/>
      <family val="2"/>
      <charset val="204"/>
    </font>
    <font>
      <sz val="10"/>
      <color indexed="10"/>
      <name val="Arial Cyr"/>
      <family val="2"/>
      <charset val="204"/>
    </font>
    <font>
      <sz val="10"/>
      <color indexed="17"/>
      <name val="Arial Cyr"/>
      <family val="2"/>
      <charset val="204"/>
    </font>
    <font>
      <u/>
      <sz val="10"/>
      <color indexed="12"/>
      <name val="Arial Cyr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sz val="8"/>
      <name val="Calibri"/>
      <family val="2"/>
      <charset val="204"/>
      <scheme val="minor"/>
    </font>
    <font>
      <b/>
      <sz val="14"/>
      <name val="Arial Nova"/>
      <family val="2"/>
      <charset val="204"/>
    </font>
    <font>
      <sz val="14"/>
      <name val="Arial Nova"/>
      <family val="2"/>
      <charset val="204"/>
    </font>
    <font>
      <b/>
      <sz val="14"/>
      <color rgb="FFFF0000"/>
      <name val="Arial Nova"/>
      <family val="2"/>
      <charset val="204"/>
    </font>
    <font>
      <sz val="14"/>
      <color theme="1"/>
      <name val="Arial Nova"/>
      <family val="2"/>
      <charset val="204"/>
    </font>
    <font>
      <b/>
      <sz val="14"/>
      <color theme="1"/>
      <name val="Arial Nova"/>
      <family val="2"/>
      <charset val="204"/>
    </font>
    <font>
      <b/>
      <sz val="14"/>
      <color rgb="FF3366FF"/>
      <name val="Arial Nova"/>
      <family val="2"/>
      <charset val="204"/>
    </font>
    <font>
      <sz val="11"/>
      <color rgb="FF3366FF"/>
      <name val="Calibri"/>
      <family val="2"/>
      <charset val="204"/>
      <scheme val="minor"/>
    </font>
  </fonts>
  <fills count="2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80">
    <xf numFmtId="0" fontId="0" fillId="0" borderId="0"/>
    <xf numFmtId="0" fontId="1" fillId="0" borderId="0" applyNumberFormat="0" applyFill="0" applyBorder="0" applyAlignment="0" applyProtection="0"/>
    <xf numFmtId="0" fontId="1" fillId="0" borderId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11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6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9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3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3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9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15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4" fillId="20" borderId="0" applyNumberFormat="0" applyBorder="0" applyAlignment="0" applyProtection="0"/>
    <xf numFmtId="0" fontId="5" fillId="8" borderId="3" applyNumberFormat="0" applyAlignment="0" applyProtection="0"/>
    <xf numFmtId="0" fontId="5" fillId="8" borderId="3" applyNumberFormat="0" applyAlignment="0" applyProtection="0"/>
    <xf numFmtId="0" fontId="5" fillId="8" borderId="3" applyNumberFormat="0" applyAlignment="0" applyProtection="0"/>
    <xf numFmtId="0" fontId="5" fillId="8" borderId="3" applyNumberFormat="0" applyAlignment="0" applyProtection="0"/>
    <xf numFmtId="0" fontId="6" fillId="21" borderId="4" applyNumberFormat="0" applyAlignment="0" applyProtection="0"/>
    <xf numFmtId="0" fontId="6" fillId="21" borderId="4" applyNumberFormat="0" applyAlignment="0" applyProtection="0"/>
    <xf numFmtId="0" fontId="6" fillId="21" borderId="4" applyNumberFormat="0" applyAlignment="0" applyProtection="0"/>
    <xf numFmtId="0" fontId="6" fillId="21" borderId="4" applyNumberFormat="0" applyAlignment="0" applyProtection="0"/>
    <xf numFmtId="0" fontId="7" fillId="21" borderId="3" applyNumberFormat="0" applyAlignment="0" applyProtection="0"/>
    <xf numFmtId="0" fontId="7" fillId="21" borderId="3" applyNumberFormat="0" applyAlignment="0" applyProtection="0"/>
    <xf numFmtId="0" fontId="7" fillId="21" borderId="3" applyNumberFormat="0" applyAlignment="0" applyProtection="0"/>
    <xf numFmtId="0" fontId="7" fillId="21" borderId="3" applyNumberFormat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8" fillId="0" borderId="5" applyNumberFormat="0" applyFill="0" applyAlignment="0" applyProtection="0"/>
    <xf numFmtId="0" fontId="8" fillId="0" borderId="5" applyNumberFormat="0" applyFill="0" applyAlignment="0" applyProtection="0"/>
    <xf numFmtId="0" fontId="8" fillId="0" borderId="5" applyNumberFormat="0" applyFill="0" applyAlignment="0" applyProtection="0"/>
    <xf numFmtId="0" fontId="8" fillId="0" borderId="5" applyNumberFormat="0" applyFill="0" applyAlignment="0" applyProtection="0"/>
    <xf numFmtId="0" fontId="9" fillId="0" borderId="6" applyNumberFormat="0" applyFill="0" applyAlignment="0" applyProtection="0"/>
    <xf numFmtId="0" fontId="9" fillId="0" borderId="6" applyNumberFormat="0" applyFill="0" applyAlignment="0" applyProtection="0"/>
    <xf numFmtId="0" fontId="9" fillId="0" borderId="6" applyNumberFormat="0" applyFill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0" fillId="0" borderId="7" applyNumberFormat="0" applyFill="0" applyAlignment="0" applyProtection="0"/>
    <xf numFmtId="0" fontId="10" fillId="0" borderId="7" applyNumberFormat="0" applyFill="0" applyAlignment="0" applyProtection="0"/>
    <xf numFmtId="0" fontId="10" fillId="0" borderId="7" applyNumberFormat="0" applyFill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8" applyNumberFormat="0" applyFill="0" applyAlignment="0" applyProtection="0"/>
    <xf numFmtId="0" fontId="11" fillId="0" borderId="8" applyNumberFormat="0" applyFill="0" applyAlignment="0" applyProtection="0"/>
    <xf numFmtId="0" fontId="11" fillId="0" borderId="8" applyNumberFormat="0" applyFill="0" applyAlignment="0" applyProtection="0"/>
    <xf numFmtId="0" fontId="11" fillId="0" borderId="8" applyNumberFormat="0" applyFill="0" applyAlignment="0" applyProtection="0"/>
    <xf numFmtId="0" fontId="12" fillId="22" borderId="9" applyNumberFormat="0" applyAlignment="0" applyProtection="0"/>
    <xf numFmtId="0" fontId="12" fillId="22" borderId="9" applyNumberFormat="0" applyAlignment="0" applyProtection="0"/>
    <xf numFmtId="0" fontId="12" fillId="22" borderId="9" applyNumberFormat="0" applyAlignment="0" applyProtection="0"/>
    <xf numFmtId="0" fontId="12" fillId="22" borderId="9" applyNumberFormat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4" fillId="23" borderId="0" applyNumberFormat="0" applyBorder="0" applyAlignment="0" applyProtection="0"/>
    <xf numFmtId="0" fontId="15" fillId="0" borderId="0"/>
    <xf numFmtId="0" fontId="15" fillId="0" borderId="0"/>
    <xf numFmtId="0" fontId="23" fillId="0" borderId="0"/>
    <xf numFmtId="0" fontId="1" fillId="0" borderId="0"/>
    <xf numFmtId="0" fontId="23" fillId="0" borderId="0">
      <alignment horizontal="left"/>
    </xf>
    <xf numFmtId="0" fontId="2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6" fillId="4" borderId="0" applyNumberFormat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" fillId="24" borderId="10" applyNumberFormat="0" applyAlignment="0" applyProtection="0"/>
    <xf numFmtId="0" fontId="1" fillId="24" borderId="10" applyNumberFormat="0" applyAlignment="0" applyProtection="0"/>
    <xf numFmtId="0" fontId="1" fillId="24" borderId="10" applyNumberFormat="0" applyAlignment="0" applyProtection="0"/>
    <xf numFmtId="0" fontId="1" fillId="24" borderId="10" applyNumberFormat="0" applyAlignment="0" applyProtection="0"/>
    <xf numFmtId="0" fontId="18" fillId="0" borderId="11" applyNumberFormat="0" applyFill="0" applyAlignment="0" applyProtection="0"/>
    <xf numFmtId="0" fontId="18" fillId="0" borderId="11" applyNumberFormat="0" applyFill="0" applyAlignment="0" applyProtection="0"/>
    <xf numFmtId="0" fontId="18" fillId="0" borderId="11" applyNumberFormat="0" applyFill="0" applyAlignment="0" applyProtection="0"/>
    <xf numFmtId="0" fontId="18" fillId="0" borderId="11" applyNumberFormat="0" applyFill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  <xf numFmtId="0" fontId="20" fillId="5" borderId="0" applyNumberFormat="0" applyBorder="0" applyAlignment="0" applyProtection="0"/>
  </cellStyleXfs>
  <cellXfs count="48">
    <xf numFmtId="0" fontId="0" fillId="0" borderId="0" xfId="0"/>
    <xf numFmtId="0" fontId="25" fillId="2" borderId="12" xfId="1" applyNumberFormat="1" applyFont="1" applyFill="1" applyBorder="1" applyAlignment="1" applyProtection="1">
      <alignment vertical="center" wrapText="1"/>
    </xf>
    <xf numFmtId="0" fontId="28" fillId="0" borderId="0" xfId="0" applyFont="1"/>
    <xf numFmtId="0" fontId="26" fillId="0" borderId="0" xfId="1" applyNumberFormat="1" applyFont="1" applyFill="1" applyBorder="1" applyAlignment="1" applyProtection="1"/>
    <xf numFmtId="0" fontId="25" fillId="2" borderId="15" xfId="1" applyNumberFormat="1" applyFont="1" applyFill="1" applyBorder="1" applyAlignment="1" applyProtection="1">
      <alignment horizontal="center" vertical="center" wrapText="1"/>
    </xf>
    <xf numFmtId="0" fontId="28" fillId="0" borderId="15" xfId="0" applyFont="1" applyBorder="1" applyAlignment="1">
      <alignment horizontal="center" vertical="center"/>
    </xf>
    <xf numFmtId="164" fontId="29" fillId="2" borderId="1" xfId="1" applyNumberFormat="1" applyFont="1" applyFill="1" applyBorder="1" applyAlignment="1" applyProtection="1">
      <alignment horizontal="right" vertical="center" wrapText="1"/>
    </xf>
    <xf numFmtId="0" fontId="25" fillId="2" borderId="1" xfId="1" applyNumberFormat="1" applyFont="1" applyFill="1" applyBorder="1" applyAlignment="1" applyProtection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8" fillId="0" borderId="1" xfId="0" applyFont="1" applyBorder="1"/>
    <xf numFmtId="0" fontId="26" fillId="2" borderId="1" xfId="1" applyNumberFormat="1" applyFont="1" applyFill="1" applyBorder="1" applyAlignment="1" applyProtection="1">
      <alignment horizontal="left" vertical="center" wrapText="1"/>
    </xf>
    <xf numFmtId="0" fontId="29" fillId="0" borderId="1" xfId="0" applyFont="1" applyBorder="1" applyAlignment="1">
      <alignment vertical="center" wrapText="1"/>
    </xf>
    <xf numFmtId="0" fontId="26" fillId="0" borderId="0" xfId="0" applyFont="1" applyAlignment="1">
      <alignment horizontal="right"/>
    </xf>
    <xf numFmtId="0" fontId="28" fillId="0" borderId="15" xfId="0" applyFont="1" applyBorder="1"/>
    <xf numFmtId="0" fontId="26" fillId="2" borderId="12" xfId="1" applyNumberFormat="1" applyFont="1" applyFill="1" applyBorder="1" applyAlignment="1" applyProtection="1">
      <alignment vertical="center" wrapText="1"/>
    </xf>
    <xf numFmtId="49" fontId="25" fillId="2" borderId="1" xfId="1" applyNumberFormat="1" applyFont="1" applyFill="1" applyBorder="1" applyAlignment="1" applyProtection="1">
      <alignment horizontal="left" vertical="center" wrapText="1"/>
    </xf>
    <xf numFmtId="0" fontId="29" fillId="0" borderId="2" xfId="0" applyFont="1" applyBorder="1" applyAlignment="1">
      <alignment vertical="center" wrapText="1"/>
    </xf>
    <xf numFmtId="0" fontId="30" fillId="2" borderId="12" xfId="1" applyNumberFormat="1" applyFont="1" applyFill="1" applyBorder="1" applyAlignment="1" applyProtection="1">
      <alignment horizontal="center" vertical="center" wrapText="1"/>
    </xf>
    <xf numFmtId="0" fontId="28" fillId="0" borderId="15" xfId="0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28" fillId="0" borderId="1" xfId="0" applyFont="1" applyBorder="1" applyAlignment="1">
      <alignment vertical="center"/>
    </xf>
    <xf numFmtId="164" fontId="30" fillId="2" borderId="1" xfId="1" applyNumberFormat="1" applyFont="1" applyFill="1" applyBorder="1" applyAlignment="1" applyProtection="1">
      <alignment horizontal="right" vertical="center" wrapText="1"/>
    </xf>
    <xf numFmtId="0" fontId="31" fillId="0" borderId="0" xfId="0" applyFont="1"/>
    <xf numFmtId="0" fontId="28" fillId="0" borderId="0" xfId="0" applyFont="1" applyAlignment="1">
      <alignment vertical="center"/>
    </xf>
    <xf numFmtId="164" fontId="26" fillId="2" borderId="1" xfId="1" applyNumberFormat="1" applyFont="1" applyFill="1" applyBorder="1" applyAlignment="1" applyProtection="1">
      <alignment horizontal="right" vertical="center"/>
    </xf>
    <xf numFmtId="0" fontId="26" fillId="2" borderId="1" xfId="0" applyFont="1" applyFill="1" applyBorder="1" applyAlignment="1">
      <alignment horizontal="left" vertical="center" wrapText="1"/>
    </xf>
    <xf numFmtId="164" fontId="26" fillId="0" borderId="1" xfId="0" applyNumberFormat="1" applyFont="1" applyBorder="1" applyAlignment="1">
      <alignment horizontal="right" vertical="center"/>
    </xf>
    <xf numFmtId="0" fontId="29" fillId="0" borderId="15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25" fillId="0" borderId="12" xfId="1" applyNumberFormat="1" applyFont="1" applyFill="1" applyBorder="1" applyAlignment="1" applyProtection="1">
      <alignment horizontal="center" vertical="top" wrapText="1"/>
    </xf>
    <xf numFmtId="0" fontId="25" fillId="0" borderId="13" xfId="1" applyNumberFormat="1" applyFont="1" applyFill="1" applyBorder="1" applyAlignment="1" applyProtection="1">
      <alignment horizontal="center" vertical="top" wrapText="1"/>
    </xf>
    <xf numFmtId="0" fontId="25" fillId="0" borderId="14" xfId="1" applyNumberFormat="1" applyFont="1" applyFill="1" applyBorder="1" applyAlignment="1" applyProtection="1">
      <alignment horizontal="center" vertical="top" wrapText="1"/>
    </xf>
    <xf numFmtId="0" fontId="25" fillId="0" borderId="17" xfId="1" applyNumberFormat="1" applyFont="1" applyFill="1" applyBorder="1" applyAlignment="1" applyProtection="1">
      <alignment horizontal="center" vertical="top" wrapText="1"/>
    </xf>
    <xf numFmtId="0" fontId="25" fillId="0" borderId="21" xfId="1" applyNumberFormat="1" applyFont="1" applyFill="1" applyBorder="1" applyAlignment="1" applyProtection="1">
      <alignment horizontal="center" vertical="top" wrapText="1"/>
    </xf>
    <xf numFmtId="0" fontId="25" fillId="0" borderId="18" xfId="1" applyNumberFormat="1" applyFont="1" applyFill="1" applyBorder="1" applyAlignment="1" applyProtection="1">
      <alignment horizontal="center" vertical="top" wrapText="1"/>
    </xf>
    <xf numFmtId="0" fontId="25" fillId="0" borderId="20" xfId="1" applyNumberFormat="1" applyFont="1" applyFill="1" applyBorder="1" applyAlignment="1" applyProtection="1">
      <alignment horizontal="center" vertical="top" wrapText="1"/>
    </xf>
    <xf numFmtId="0" fontId="26" fillId="0" borderId="18" xfId="1" applyNumberFormat="1" applyFont="1" applyFill="1" applyBorder="1" applyAlignment="1" applyProtection="1">
      <alignment horizontal="left" vertical="center" wrapText="1"/>
    </xf>
    <xf numFmtId="0" fontId="26" fillId="0" borderId="19" xfId="1" applyNumberFormat="1" applyFont="1" applyFill="1" applyBorder="1" applyAlignment="1" applyProtection="1">
      <alignment horizontal="left" vertical="center" wrapText="1"/>
    </xf>
    <xf numFmtId="0" fontId="26" fillId="0" borderId="20" xfId="1" applyNumberFormat="1" applyFont="1" applyFill="1" applyBorder="1" applyAlignment="1" applyProtection="1">
      <alignment horizontal="left" vertical="center" wrapText="1"/>
    </xf>
    <xf numFmtId="0" fontId="27" fillId="0" borderId="12" xfId="1" applyNumberFormat="1" applyFont="1" applyFill="1" applyBorder="1" applyAlignment="1" applyProtection="1">
      <alignment horizontal="center" vertical="top" wrapText="1"/>
    </xf>
    <xf numFmtId="0" fontId="27" fillId="0" borderId="13" xfId="1" applyNumberFormat="1" applyFont="1" applyFill="1" applyBorder="1" applyAlignment="1" applyProtection="1">
      <alignment horizontal="center" vertical="top" wrapText="1"/>
    </xf>
    <xf numFmtId="0" fontId="27" fillId="0" borderId="14" xfId="1" applyNumberFormat="1" applyFont="1" applyFill="1" applyBorder="1" applyAlignment="1" applyProtection="1">
      <alignment horizontal="center" vertical="top" wrapText="1"/>
    </xf>
    <xf numFmtId="0" fontId="28" fillId="0" borderId="15" xfId="0" applyFont="1" applyBorder="1" applyAlignment="1">
      <alignment horizontal="center"/>
    </xf>
    <xf numFmtId="0" fontId="28" fillId="0" borderId="16" xfId="0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0" fontId="30" fillId="25" borderId="12" xfId="1" applyNumberFormat="1" applyFont="1" applyFill="1" applyBorder="1" applyAlignment="1" applyProtection="1">
      <alignment horizontal="center" vertical="center" wrapText="1"/>
    </xf>
    <xf numFmtId="0" fontId="30" fillId="25" borderId="13" xfId="1" applyNumberFormat="1" applyFont="1" applyFill="1" applyBorder="1" applyAlignment="1" applyProtection="1">
      <alignment horizontal="center" vertical="center" wrapText="1"/>
    </xf>
    <xf numFmtId="0" fontId="30" fillId="25" borderId="14" xfId="1" applyNumberFormat="1" applyFont="1" applyFill="1" applyBorder="1" applyAlignment="1" applyProtection="1">
      <alignment horizontal="center" vertical="center" wrapText="1"/>
    </xf>
  </cellXfs>
  <cellStyles count="180">
    <cellStyle name="20% - Акцент1 2" xfId="4" xr:uid="{00000000-0005-0000-0000-000000000000}"/>
    <cellStyle name="20% - Акцент1 3" xfId="5" xr:uid="{00000000-0005-0000-0000-000001000000}"/>
    <cellStyle name="20% - Акцент1 4" xfId="6" xr:uid="{00000000-0005-0000-0000-000002000000}"/>
    <cellStyle name="20% - Акцент1 5" xfId="3" xr:uid="{00000000-0005-0000-0000-000003000000}"/>
    <cellStyle name="20% - Акцент2 2" xfId="8" xr:uid="{00000000-0005-0000-0000-000004000000}"/>
    <cellStyle name="20% - Акцент2 3" xfId="9" xr:uid="{00000000-0005-0000-0000-000005000000}"/>
    <cellStyle name="20% - Акцент2 4" xfId="10" xr:uid="{00000000-0005-0000-0000-000006000000}"/>
    <cellStyle name="20% - Акцент2 5" xfId="7" xr:uid="{00000000-0005-0000-0000-000007000000}"/>
    <cellStyle name="20% - Акцент3 2" xfId="12" xr:uid="{00000000-0005-0000-0000-000008000000}"/>
    <cellStyle name="20% - Акцент3 3" xfId="13" xr:uid="{00000000-0005-0000-0000-000009000000}"/>
    <cellStyle name="20% - Акцент3 4" xfId="14" xr:uid="{00000000-0005-0000-0000-00000A000000}"/>
    <cellStyle name="20% - Акцент3 5" xfId="11" xr:uid="{00000000-0005-0000-0000-00000B000000}"/>
    <cellStyle name="20% - Акцент4 2" xfId="16" xr:uid="{00000000-0005-0000-0000-00000C000000}"/>
    <cellStyle name="20% - Акцент4 3" xfId="17" xr:uid="{00000000-0005-0000-0000-00000D000000}"/>
    <cellStyle name="20% - Акцент4 4" xfId="18" xr:uid="{00000000-0005-0000-0000-00000E000000}"/>
    <cellStyle name="20% - Акцент4 5" xfId="15" xr:uid="{00000000-0005-0000-0000-00000F000000}"/>
    <cellStyle name="20% - Акцент5 2" xfId="20" xr:uid="{00000000-0005-0000-0000-000010000000}"/>
    <cellStyle name="20% - Акцент5 3" xfId="21" xr:uid="{00000000-0005-0000-0000-000011000000}"/>
    <cellStyle name="20% - Акцент5 4" xfId="22" xr:uid="{00000000-0005-0000-0000-000012000000}"/>
    <cellStyle name="20% - Акцент5 5" xfId="19" xr:uid="{00000000-0005-0000-0000-000013000000}"/>
    <cellStyle name="20% - Акцент6 2" xfId="24" xr:uid="{00000000-0005-0000-0000-000014000000}"/>
    <cellStyle name="20% - Акцент6 3" xfId="25" xr:uid="{00000000-0005-0000-0000-000015000000}"/>
    <cellStyle name="20% - Акцент6 4" xfId="26" xr:uid="{00000000-0005-0000-0000-000016000000}"/>
    <cellStyle name="20% - Акцент6 5" xfId="23" xr:uid="{00000000-0005-0000-0000-000017000000}"/>
    <cellStyle name="40% - Акцент1 2" xfId="28" xr:uid="{00000000-0005-0000-0000-000018000000}"/>
    <cellStyle name="40% - Акцент1 3" xfId="29" xr:uid="{00000000-0005-0000-0000-000019000000}"/>
    <cellStyle name="40% - Акцент1 4" xfId="30" xr:uid="{00000000-0005-0000-0000-00001A000000}"/>
    <cellStyle name="40% - Акцент1 5" xfId="27" xr:uid="{00000000-0005-0000-0000-00001B000000}"/>
    <cellStyle name="40% - Акцент2 2" xfId="32" xr:uid="{00000000-0005-0000-0000-00001C000000}"/>
    <cellStyle name="40% - Акцент2 3" xfId="33" xr:uid="{00000000-0005-0000-0000-00001D000000}"/>
    <cellStyle name="40% - Акцент2 4" xfId="34" xr:uid="{00000000-0005-0000-0000-00001E000000}"/>
    <cellStyle name="40% - Акцент2 5" xfId="31" xr:uid="{00000000-0005-0000-0000-00001F000000}"/>
    <cellStyle name="40% - Акцент3 2" xfId="36" xr:uid="{00000000-0005-0000-0000-000020000000}"/>
    <cellStyle name="40% - Акцент3 3" xfId="37" xr:uid="{00000000-0005-0000-0000-000021000000}"/>
    <cellStyle name="40% - Акцент3 4" xfId="38" xr:uid="{00000000-0005-0000-0000-000022000000}"/>
    <cellStyle name="40% - Акцент3 5" xfId="35" xr:uid="{00000000-0005-0000-0000-000023000000}"/>
    <cellStyle name="40% - Акцент4 2" xfId="40" xr:uid="{00000000-0005-0000-0000-000024000000}"/>
    <cellStyle name="40% - Акцент4 3" xfId="41" xr:uid="{00000000-0005-0000-0000-000025000000}"/>
    <cellStyle name="40% - Акцент4 4" xfId="42" xr:uid="{00000000-0005-0000-0000-000026000000}"/>
    <cellStyle name="40% - Акцент4 5" xfId="39" xr:uid="{00000000-0005-0000-0000-000027000000}"/>
    <cellStyle name="40% - Акцент5 2" xfId="44" xr:uid="{00000000-0005-0000-0000-000028000000}"/>
    <cellStyle name="40% - Акцент5 3" xfId="45" xr:uid="{00000000-0005-0000-0000-000029000000}"/>
    <cellStyle name="40% - Акцент5 4" xfId="46" xr:uid="{00000000-0005-0000-0000-00002A000000}"/>
    <cellStyle name="40% - Акцент5 5" xfId="43" xr:uid="{00000000-0005-0000-0000-00002B000000}"/>
    <cellStyle name="40% - Акцент6 2" xfId="48" xr:uid="{00000000-0005-0000-0000-00002C000000}"/>
    <cellStyle name="40% - Акцент6 3" xfId="49" xr:uid="{00000000-0005-0000-0000-00002D000000}"/>
    <cellStyle name="40% - Акцент6 4" xfId="50" xr:uid="{00000000-0005-0000-0000-00002E000000}"/>
    <cellStyle name="40% - Акцент6 5" xfId="47" xr:uid="{00000000-0005-0000-0000-00002F000000}"/>
    <cellStyle name="60% - Акцент1 2" xfId="52" xr:uid="{00000000-0005-0000-0000-000030000000}"/>
    <cellStyle name="60% - Акцент1 3" xfId="53" xr:uid="{00000000-0005-0000-0000-000031000000}"/>
    <cellStyle name="60% - Акцент1 4" xfId="54" xr:uid="{00000000-0005-0000-0000-000032000000}"/>
    <cellStyle name="60% - Акцент1 5" xfId="51" xr:uid="{00000000-0005-0000-0000-000033000000}"/>
    <cellStyle name="60% - Акцент2 2" xfId="56" xr:uid="{00000000-0005-0000-0000-000034000000}"/>
    <cellStyle name="60% - Акцент2 3" xfId="57" xr:uid="{00000000-0005-0000-0000-000035000000}"/>
    <cellStyle name="60% - Акцент2 4" xfId="58" xr:uid="{00000000-0005-0000-0000-000036000000}"/>
    <cellStyle name="60% - Акцент2 5" xfId="55" xr:uid="{00000000-0005-0000-0000-000037000000}"/>
    <cellStyle name="60% - Акцент3 2" xfId="60" xr:uid="{00000000-0005-0000-0000-000038000000}"/>
    <cellStyle name="60% - Акцент3 3" xfId="61" xr:uid="{00000000-0005-0000-0000-000039000000}"/>
    <cellStyle name="60% - Акцент3 4" xfId="62" xr:uid="{00000000-0005-0000-0000-00003A000000}"/>
    <cellStyle name="60% - Акцент3 5" xfId="59" xr:uid="{00000000-0005-0000-0000-00003B000000}"/>
    <cellStyle name="60% - Акцент4 2" xfId="64" xr:uid="{00000000-0005-0000-0000-00003C000000}"/>
    <cellStyle name="60% - Акцент4 3" xfId="65" xr:uid="{00000000-0005-0000-0000-00003D000000}"/>
    <cellStyle name="60% - Акцент4 4" xfId="66" xr:uid="{00000000-0005-0000-0000-00003E000000}"/>
    <cellStyle name="60% - Акцент4 5" xfId="63" xr:uid="{00000000-0005-0000-0000-00003F000000}"/>
    <cellStyle name="60% - Акцент5 2" xfId="68" xr:uid="{00000000-0005-0000-0000-000040000000}"/>
    <cellStyle name="60% - Акцент5 3" xfId="69" xr:uid="{00000000-0005-0000-0000-000041000000}"/>
    <cellStyle name="60% - Акцент5 4" xfId="70" xr:uid="{00000000-0005-0000-0000-000042000000}"/>
    <cellStyle name="60% - Акцент5 5" xfId="67" xr:uid="{00000000-0005-0000-0000-000043000000}"/>
    <cellStyle name="60% - Акцент6 2" xfId="72" xr:uid="{00000000-0005-0000-0000-000044000000}"/>
    <cellStyle name="60% - Акцент6 3" xfId="73" xr:uid="{00000000-0005-0000-0000-000045000000}"/>
    <cellStyle name="60% - Акцент6 4" xfId="74" xr:uid="{00000000-0005-0000-0000-000046000000}"/>
    <cellStyle name="60% - Акцент6 5" xfId="71" xr:uid="{00000000-0005-0000-0000-000047000000}"/>
    <cellStyle name="Акцент1 2" xfId="76" xr:uid="{00000000-0005-0000-0000-000048000000}"/>
    <cellStyle name="Акцент1 3" xfId="77" xr:uid="{00000000-0005-0000-0000-000049000000}"/>
    <cellStyle name="Акцент1 4" xfId="78" xr:uid="{00000000-0005-0000-0000-00004A000000}"/>
    <cellStyle name="Акцент1 5" xfId="75" xr:uid="{00000000-0005-0000-0000-00004B000000}"/>
    <cellStyle name="Акцент2 2" xfId="80" xr:uid="{00000000-0005-0000-0000-00004C000000}"/>
    <cellStyle name="Акцент2 3" xfId="81" xr:uid="{00000000-0005-0000-0000-00004D000000}"/>
    <cellStyle name="Акцент2 4" xfId="82" xr:uid="{00000000-0005-0000-0000-00004E000000}"/>
    <cellStyle name="Акцент2 5" xfId="79" xr:uid="{00000000-0005-0000-0000-00004F000000}"/>
    <cellStyle name="Акцент3 2" xfId="84" xr:uid="{00000000-0005-0000-0000-000050000000}"/>
    <cellStyle name="Акцент3 3" xfId="85" xr:uid="{00000000-0005-0000-0000-000051000000}"/>
    <cellStyle name="Акцент3 4" xfId="86" xr:uid="{00000000-0005-0000-0000-000052000000}"/>
    <cellStyle name="Акцент3 5" xfId="83" xr:uid="{00000000-0005-0000-0000-000053000000}"/>
    <cellStyle name="Акцент4 2" xfId="88" xr:uid="{00000000-0005-0000-0000-000054000000}"/>
    <cellStyle name="Акцент4 3" xfId="89" xr:uid="{00000000-0005-0000-0000-000055000000}"/>
    <cellStyle name="Акцент4 4" xfId="90" xr:uid="{00000000-0005-0000-0000-000056000000}"/>
    <cellStyle name="Акцент4 5" xfId="87" xr:uid="{00000000-0005-0000-0000-000057000000}"/>
    <cellStyle name="Акцент5 2" xfId="92" xr:uid="{00000000-0005-0000-0000-000058000000}"/>
    <cellStyle name="Акцент5 3" xfId="93" xr:uid="{00000000-0005-0000-0000-000059000000}"/>
    <cellStyle name="Акцент5 4" xfId="94" xr:uid="{00000000-0005-0000-0000-00005A000000}"/>
    <cellStyle name="Акцент5 5" xfId="91" xr:uid="{00000000-0005-0000-0000-00005B000000}"/>
    <cellStyle name="Акцент6 2" xfId="96" xr:uid="{00000000-0005-0000-0000-00005C000000}"/>
    <cellStyle name="Акцент6 3" xfId="97" xr:uid="{00000000-0005-0000-0000-00005D000000}"/>
    <cellStyle name="Акцент6 4" xfId="98" xr:uid="{00000000-0005-0000-0000-00005E000000}"/>
    <cellStyle name="Акцент6 5" xfId="95" xr:uid="{00000000-0005-0000-0000-00005F000000}"/>
    <cellStyle name="Ввод  2" xfId="100" xr:uid="{00000000-0005-0000-0000-000060000000}"/>
    <cellStyle name="Ввод  3" xfId="101" xr:uid="{00000000-0005-0000-0000-000061000000}"/>
    <cellStyle name="Ввод  4" xfId="102" xr:uid="{00000000-0005-0000-0000-000062000000}"/>
    <cellStyle name="Ввод  5" xfId="99" xr:uid="{00000000-0005-0000-0000-000063000000}"/>
    <cellStyle name="Вывод 2" xfId="104" xr:uid="{00000000-0005-0000-0000-000064000000}"/>
    <cellStyle name="Вывод 3" xfId="105" xr:uid="{00000000-0005-0000-0000-000065000000}"/>
    <cellStyle name="Вывод 4" xfId="106" xr:uid="{00000000-0005-0000-0000-000066000000}"/>
    <cellStyle name="Вывод 5" xfId="103" xr:uid="{00000000-0005-0000-0000-000067000000}"/>
    <cellStyle name="Вычисление 2" xfId="108" xr:uid="{00000000-0005-0000-0000-000068000000}"/>
    <cellStyle name="Вычисление 3" xfId="109" xr:uid="{00000000-0005-0000-0000-000069000000}"/>
    <cellStyle name="Вычисление 4" xfId="110" xr:uid="{00000000-0005-0000-0000-00006A000000}"/>
    <cellStyle name="Вычисление 5" xfId="107" xr:uid="{00000000-0005-0000-0000-00006B000000}"/>
    <cellStyle name="Гиперссылка 2" xfId="111" xr:uid="{00000000-0005-0000-0000-00006C000000}"/>
    <cellStyle name="Гиперссылка 3" xfId="112" xr:uid="{00000000-0005-0000-0000-00006D000000}"/>
    <cellStyle name="Гиперссылка 4" xfId="113" xr:uid="{00000000-0005-0000-0000-00006E000000}"/>
    <cellStyle name="Заголовок 1 2" xfId="115" xr:uid="{00000000-0005-0000-0000-00006F000000}"/>
    <cellStyle name="Заголовок 1 3" xfId="116" xr:uid="{00000000-0005-0000-0000-000070000000}"/>
    <cellStyle name="Заголовок 1 4" xfId="117" xr:uid="{00000000-0005-0000-0000-000071000000}"/>
    <cellStyle name="Заголовок 1 5" xfId="114" xr:uid="{00000000-0005-0000-0000-000072000000}"/>
    <cellStyle name="Заголовок 2 2" xfId="119" xr:uid="{00000000-0005-0000-0000-000073000000}"/>
    <cellStyle name="Заголовок 2 3" xfId="120" xr:uid="{00000000-0005-0000-0000-000074000000}"/>
    <cellStyle name="Заголовок 2 4" xfId="121" xr:uid="{00000000-0005-0000-0000-000075000000}"/>
    <cellStyle name="Заголовок 2 5" xfId="118" xr:uid="{00000000-0005-0000-0000-000076000000}"/>
    <cellStyle name="Заголовок 3 2" xfId="123" xr:uid="{00000000-0005-0000-0000-000077000000}"/>
    <cellStyle name="Заголовок 3 3" xfId="124" xr:uid="{00000000-0005-0000-0000-000078000000}"/>
    <cellStyle name="Заголовок 3 4" xfId="125" xr:uid="{00000000-0005-0000-0000-000079000000}"/>
    <cellStyle name="Заголовок 3 5" xfId="122" xr:uid="{00000000-0005-0000-0000-00007A000000}"/>
    <cellStyle name="Заголовок 4 2" xfId="127" xr:uid="{00000000-0005-0000-0000-00007B000000}"/>
    <cellStyle name="Заголовок 4 3" xfId="128" xr:uid="{00000000-0005-0000-0000-00007C000000}"/>
    <cellStyle name="Заголовок 4 4" xfId="129" xr:uid="{00000000-0005-0000-0000-00007D000000}"/>
    <cellStyle name="Заголовок 4 5" xfId="126" xr:uid="{00000000-0005-0000-0000-00007E000000}"/>
    <cellStyle name="Итог 2" xfId="131" xr:uid="{00000000-0005-0000-0000-00007F000000}"/>
    <cellStyle name="Итог 3" xfId="132" xr:uid="{00000000-0005-0000-0000-000080000000}"/>
    <cellStyle name="Итог 4" xfId="133" xr:uid="{00000000-0005-0000-0000-000081000000}"/>
    <cellStyle name="Итог 5" xfId="130" xr:uid="{00000000-0005-0000-0000-000082000000}"/>
    <cellStyle name="Контрольная ячейка 2" xfId="135" xr:uid="{00000000-0005-0000-0000-000083000000}"/>
    <cellStyle name="Контрольная ячейка 3" xfId="136" xr:uid="{00000000-0005-0000-0000-000084000000}"/>
    <cellStyle name="Контрольная ячейка 4" xfId="137" xr:uid="{00000000-0005-0000-0000-000085000000}"/>
    <cellStyle name="Контрольная ячейка 5" xfId="134" xr:uid="{00000000-0005-0000-0000-000086000000}"/>
    <cellStyle name="Название 2" xfId="139" xr:uid="{00000000-0005-0000-0000-000087000000}"/>
    <cellStyle name="Название 3" xfId="140" xr:uid="{00000000-0005-0000-0000-000088000000}"/>
    <cellStyle name="Название 4" xfId="141" xr:uid="{00000000-0005-0000-0000-000089000000}"/>
    <cellStyle name="Название 5" xfId="138" xr:uid="{00000000-0005-0000-0000-00008A000000}"/>
    <cellStyle name="Нейтральный 2" xfId="143" xr:uid="{00000000-0005-0000-0000-00008B000000}"/>
    <cellStyle name="Нейтральный 3" xfId="144" xr:uid="{00000000-0005-0000-0000-00008C000000}"/>
    <cellStyle name="Нейтральный 4" xfId="145" xr:uid="{00000000-0005-0000-0000-00008D000000}"/>
    <cellStyle name="Нейтральный 5" xfId="142" xr:uid="{00000000-0005-0000-0000-00008E000000}"/>
    <cellStyle name="Обычный" xfId="0" builtinId="0"/>
    <cellStyle name="Обычный 2" xfId="146" xr:uid="{00000000-0005-0000-0000-000090000000}"/>
    <cellStyle name="Обычный 2 2" xfId="147" xr:uid="{00000000-0005-0000-0000-000091000000}"/>
    <cellStyle name="Обычный 2 3" xfId="148" xr:uid="{00000000-0005-0000-0000-000092000000}"/>
    <cellStyle name="Обычный 3" xfId="149" xr:uid="{00000000-0005-0000-0000-000093000000}"/>
    <cellStyle name="Обычный 4" xfId="150" xr:uid="{00000000-0005-0000-0000-000094000000}"/>
    <cellStyle name="Обычный 4 2" xfId="151" xr:uid="{00000000-0005-0000-0000-000095000000}"/>
    <cellStyle name="Обычный 5" xfId="152" xr:uid="{00000000-0005-0000-0000-000096000000}"/>
    <cellStyle name="Обычный 6" xfId="153" xr:uid="{00000000-0005-0000-0000-000097000000}"/>
    <cellStyle name="Обычный 7" xfId="154" xr:uid="{00000000-0005-0000-0000-000098000000}"/>
    <cellStyle name="Обычный 8" xfId="155" xr:uid="{00000000-0005-0000-0000-000099000000}"/>
    <cellStyle name="Обычный 9" xfId="2" xr:uid="{00000000-0005-0000-0000-00009A000000}"/>
    <cellStyle name="Обычный_PR28-10" xfId="1" xr:uid="{00000000-0005-0000-0000-00009B000000}"/>
    <cellStyle name="Плохой 2" xfId="157" xr:uid="{00000000-0005-0000-0000-00009C000000}"/>
    <cellStyle name="Плохой 3" xfId="158" xr:uid="{00000000-0005-0000-0000-00009D000000}"/>
    <cellStyle name="Плохой 4" xfId="159" xr:uid="{00000000-0005-0000-0000-00009E000000}"/>
    <cellStyle name="Плохой 5" xfId="156" xr:uid="{00000000-0005-0000-0000-00009F000000}"/>
    <cellStyle name="Пояснение 2" xfId="161" xr:uid="{00000000-0005-0000-0000-0000A0000000}"/>
    <cellStyle name="Пояснение 3" xfId="162" xr:uid="{00000000-0005-0000-0000-0000A1000000}"/>
    <cellStyle name="Пояснение 4" xfId="163" xr:uid="{00000000-0005-0000-0000-0000A2000000}"/>
    <cellStyle name="Пояснение 5" xfId="160" xr:uid="{00000000-0005-0000-0000-0000A3000000}"/>
    <cellStyle name="Примечание 2" xfId="165" xr:uid="{00000000-0005-0000-0000-0000A4000000}"/>
    <cellStyle name="Примечание 3" xfId="166" xr:uid="{00000000-0005-0000-0000-0000A5000000}"/>
    <cellStyle name="Примечание 4" xfId="167" xr:uid="{00000000-0005-0000-0000-0000A6000000}"/>
    <cellStyle name="Примечание 5" xfId="164" xr:uid="{00000000-0005-0000-0000-0000A7000000}"/>
    <cellStyle name="Связанная ячейка 2" xfId="169" xr:uid="{00000000-0005-0000-0000-0000A8000000}"/>
    <cellStyle name="Связанная ячейка 3" xfId="170" xr:uid="{00000000-0005-0000-0000-0000A9000000}"/>
    <cellStyle name="Связанная ячейка 4" xfId="171" xr:uid="{00000000-0005-0000-0000-0000AA000000}"/>
    <cellStyle name="Связанная ячейка 5" xfId="168" xr:uid="{00000000-0005-0000-0000-0000AB000000}"/>
    <cellStyle name="Текст предупреждения 2" xfId="173" xr:uid="{00000000-0005-0000-0000-0000AC000000}"/>
    <cellStyle name="Текст предупреждения 3" xfId="174" xr:uid="{00000000-0005-0000-0000-0000AD000000}"/>
    <cellStyle name="Текст предупреждения 4" xfId="175" xr:uid="{00000000-0005-0000-0000-0000AE000000}"/>
    <cellStyle name="Текст предупреждения 5" xfId="172" xr:uid="{00000000-0005-0000-0000-0000AF000000}"/>
    <cellStyle name="Хороший 2" xfId="177" xr:uid="{00000000-0005-0000-0000-0000B0000000}"/>
    <cellStyle name="Хороший 3" xfId="178" xr:uid="{00000000-0005-0000-0000-0000B1000000}"/>
    <cellStyle name="Хороший 4" xfId="179" xr:uid="{00000000-0005-0000-0000-0000B2000000}"/>
    <cellStyle name="Хороший 5" xfId="176" xr:uid="{00000000-0005-0000-0000-0000B3000000}"/>
  </cellStyles>
  <dxfs count="0"/>
  <tableStyles count="0" defaultTableStyle="TableStyleMedium2" defaultPivotStyle="PivotStyleLight16"/>
  <colors>
    <mruColors>
      <color rgb="FF3366FF"/>
      <color rgb="FF3333FF"/>
      <color rgb="FFFFFF00"/>
      <color rgb="FF993300"/>
      <color rgb="FFFF5050"/>
      <color rgb="FFFF6600"/>
      <color rgb="FFFFFFCC"/>
      <color rgb="FF1C1C1C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8" Type="http://schemas.microsoft.com/office/2007/relationships/hdphoto" Target="../media/hdphoto3.wdp"/><Relationship Id="rId13" Type="http://schemas.openxmlformats.org/officeDocument/2006/relationships/image" Target="../media/image8.png"/><Relationship Id="rId3" Type="http://schemas.openxmlformats.org/officeDocument/2006/relationships/image" Target="../media/image2.png"/><Relationship Id="rId7" Type="http://schemas.openxmlformats.org/officeDocument/2006/relationships/image" Target="../media/image5.png"/><Relationship Id="rId12" Type="http://schemas.microsoft.com/office/2007/relationships/hdphoto" Target="../media/hdphoto5.wdp"/><Relationship Id="rId2" Type="http://schemas.microsoft.com/office/2007/relationships/hdphoto" Target="../media/hdphoto1.wdp"/><Relationship Id="rId16" Type="http://schemas.microsoft.com/office/2007/relationships/hdphoto" Target="../media/hdphoto7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11" Type="http://schemas.openxmlformats.org/officeDocument/2006/relationships/image" Target="../media/image7.png"/><Relationship Id="rId5" Type="http://schemas.openxmlformats.org/officeDocument/2006/relationships/image" Target="../media/image3.png"/><Relationship Id="rId15" Type="http://schemas.openxmlformats.org/officeDocument/2006/relationships/image" Target="../media/image9.png"/><Relationship Id="rId10" Type="http://schemas.microsoft.com/office/2007/relationships/hdphoto" Target="../media/hdphoto4.wdp"/><Relationship Id="rId4" Type="http://schemas.microsoft.com/office/2007/relationships/hdphoto" Target="../media/hdphoto2.wdp"/><Relationship Id="rId9" Type="http://schemas.openxmlformats.org/officeDocument/2006/relationships/image" Target="../media/image6.png"/><Relationship Id="rId14" Type="http://schemas.microsoft.com/office/2007/relationships/hdphoto" Target="../media/hdphoto6.wdp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.png"/><Relationship Id="rId13" Type="http://schemas.openxmlformats.org/officeDocument/2006/relationships/image" Target="../media/image21.png"/><Relationship Id="rId18" Type="http://schemas.openxmlformats.org/officeDocument/2006/relationships/image" Target="../media/image25.png"/><Relationship Id="rId26" Type="http://schemas.openxmlformats.org/officeDocument/2006/relationships/image" Target="../media/image33.png"/><Relationship Id="rId3" Type="http://schemas.openxmlformats.org/officeDocument/2006/relationships/image" Target="../media/image12.png"/><Relationship Id="rId21" Type="http://schemas.openxmlformats.org/officeDocument/2006/relationships/image" Target="../media/image28.png"/><Relationship Id="rId7" Type="http://schemas.openxmlformats.org/officeDocument/2006/relationships/image" Target="../media/image16.png"/><Relationship Id="rId12" Type="http://schemas.openxmlformats.org/officeDocument/2006/relationships/image" Target="../media/image20.png"/><Relationship Id="rId17" Type="http://schemas.openxmlformats.org/officeDocument/2006/relationships/image" Target="../media/image24.png"/><Relationship Id="rId25" Type="http://schemas.openxmlformats.org/officeDocument/2006/relationships/image" Target="../media/image32.png"/><Relationship Id="rId2" Type="http://schemas.openxmlformats.org/officeDocument/2006/relationships/image" Target="../media/image11.png"/><Relationship Id="rId16" Type="http://schemas.microsoft.com/office/2007/relationships/hdphoto" Target="../media/hdphoto9.wdp"/><Relationship Id="rId20" Type="http://schemas.openxmlformats.org/officeDocument/2006/relationships/image" Target="../media/image27.png"/><Relationship Id="rId1" Type="http://schemas.openxmlformats.org/officeDocument/2006/relationships/image" Target="../media/image10.png"/><Relationship Id="rId6" Type="http://schemas.openxmlformats.org/officeDocument/2006/relationships/image" Target="../media/image15.png"/><Relationship Id="rId11" Type="http://schemas.openxmlformats.org/officeDocument/2006/relationships/image" Target="../media/image19.png"/><Relationship Id="rId24" Type="http://schemas.openxmlformats.org/officeDocument/2006/relationships/image" Target="../media/image31.png"/><Relationship Id="rId5" Type="http://schemas.openxmlformats.org/officeDocument/2006/relationships/image" Target="../media/image14.png"/><Relationship Id="rId15" Type="http://schemas.openxmlformats.org/officeDocument/2006/relationships/image" Target="../media/image23.png"/><Relationship Id="rId23" Type="http://schemas.openxmlformats.org/officeDocument/2006/relationships/image" Target="../media/image30.png"/><Relationship Id="rId28" Type="http://schemas.microsoft.com/office/2007/relationships/hdphoto" Target="../media/hdphoto10.wdp"/><Relationship Id="rId10" Type="http://schemas.microsoft.com/office/2007/relationships/hdphoto" Target="../media/hdphoto8.wdp"/><Relationship Id="rId19" Type="http://schemas.openxmlformats.org/officeDocument/2006/relationships/image" Target="../media/image26.png"/><Relationship Id="rId4" Type="http://schemas.openxmlformats.org/officeDocument/2006/relationships/image" Target="../media/image13.png"/><Relationship Id="rId9" Type="http://schemas.openxmlformats.org/officeDocument/2006/relationships/image" Target="../media/image18.png"/><Relationship Id="rId14" Type="http://schemas.openxmlformats.org/officeDocument/2006/relationships/image" Target="../media/image22.png"/><Relationship Id="rId22" Type="http://schemas.openxmlformats.org/officeDocument/2006/relationships/image" Target="../media/image29.png"/><Relationship Id="rId27" Type="http://schemas.openxmlformats.org/officeDocument/2006/relationships/image" Target="../media/image34.pn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9.png"/><Relationship Id="rId3" Type="http://schemas.openxmlformats.org/officeDocument/2006/relationships/image" Target="../media/image36.png"/><Relationship Id="rId7" Type="http://schemas.microsoft.com/office/2007/relationships/hdphoto" Target="../media/hdphoto13.wdp"/><Relationship Id="rId2" Type="http://schemas.microsoft.com/office/2007/relationships/hdphoto" Target="../media/hdphoto11.wdp"/><Relationship Id="rId1" Type="http://schemas.openxmlformats.org/officeDocument/2006/relationships/image" Target="../media/image35.png"/><Relationship Id="rId6" Type="http://schemas.openxmlformats.org/officeDocument/2006/relationships/image" Target="../media/image38.png"/><Relationship Id="rId11" Type="http://schemas.microsoft.com/office/2007/relationships/hdphoto" Target="../media/hdphoto15.wdp"/><Relationship Id="rId5" Type="http://schemas.microsoft.com/office/2007/relationships/hdphoto" Target="../media/hdphoto12.wdp"/><Relationship Id="rId10" Type="http://schemas.openxmlformats.org/officeDocument/2006/relationships/image" Target="../media/image40.png"/><Relationship Id="rId4" Type="http://schemas.openxmlformats.org/officeDocument/2006/relationships/image" Target="../media/image37.png"/><Relationship Id="rId9" Type="http://schemas.microsoft.com/office/2007/relationships/hdphoto" Target="../media/hdphoto1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19051</xdr:rowOff>
    </xdr:from>
    <xdr:to>
      <xdr:col>3</xdr:col>
      <xdr:colOff>4376174</xdr:colOff>
      <xdr:row>2</xdr:row>
      <xdr:rowOff>971551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4FC0BAF7-FED8-4564-97FF-F8FCB9E2B5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</a:extLst>
        </a:blip>
        <a:srcRect t="14679"/>
        <a:stretch/>
      </xdr:blipFill>
      <xdr:spPr>
        <a:xfrm>
          <a:off x="0" y="2695576"/>
          <a:ext cx="8224274" cy="952500"/>
        </a:xfrm>
        <a:prstGeom prst="rect">
          <a:avLst/>
        </a:prstGeom>
      </xdr:spPr>
    </xdr:pic>
    <xdr:clientData/>
  </xdr:twoCellAnchor>
  <xdr:twoCellAnchor editAs="oneCell">
    <xdr:from>
      <xdr:col>2</xdr:col>
      <xdr:colOff>438150</xdr:colOff>
      <xdr:row>3</xdr:row>
      <xdr:rowOff>504825</xdr:rowOff>
    </xdr:from>
    <xdr:to>
      <xdr:col>2</xdr:col>
      <xdr:colOff>1706228</xdr:colOff>
      <xdr:row>4</xdr:row>
      <xdr:rowOff>395980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FF319484-6330-4F2C-8B04-8EF17BD397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228850" y="4181475"/>
          <a:ext cx="1268078" cy="139610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5</xdr:row>
      <xdr:rowOff>152400</xdr:rowOff>
    </xdr:from>
    <xdr:to>
      <xdr:col>2</xdr:col>
      <xdr:colOff>1744341</xdr:colOff>
      <xdr:row>6</xdr:row>
      <xdr:rowOff>448181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A2186F23-1C76-4AD5-940E-A407C1FE40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114550" y="6124575"/>
          <a:ext cx="1420491" cy="1438781"/>
        </a:xfrm>
        <a:prstGeom prst="rect">
          <a:avLst/>
        </a:prstGeom>
      </xdr:spPr>
    </xdr:pic>
    <xdr:clientData/>
  </xdr:twoCellAnchor>
  <xdr:twoCellAnchor editAs="oneCell">
    <xdr:from>
      <xdr:col>2</xdr:col>
      <xdr:colOff>266700</xdr:colOff>
      <xdr:row>7</xdr:row>
      <xdr:rowOff>114300</xdr:rowOff>
    </xdr:from>
    <xdr:to>
      <xdr:col>2</xdr:col>
      <xdr:colOff>1717674</xdr:colOff>
      <xdr:row>8</xdr:row>
      <xdr:rowOff>459627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CF8C5C38-3475-4ABB-B091-711F2B0813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57400" y="7686675"/>
          <a:ext cx="1450974" cy="1621677"/>
        </a:xfrm>
        <a:prstGeom prst="rect">
          <a:avLst/>
        </a:prstGeom>
      </xdr:spPr>
    </xdr:pic>
    <xdr:clientData/>
  </xdr:twoCellAnchor>
  <xdr:twoCellAnchor editAs="oneCell">
    <xdr:from>
      <xdr:col>2</xdr:col>
      <xdr:colOff>371475</xdr:colOff>
      <xdr:row>9</xdr:row>
      <xdr:rowOff>85725</xdr:rowOff>
    </xdr:from>
    <xdr:to>
      <xdr:col>2</xdr:col>
      <xdr:colOff>1661378</xdr:colOff>
      <xdr:row>10</xdr:row>
      <xdr:rowOff>228600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1C8269F5-DFF3-4AF1-865C-26CDD398AA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62175" y="9525000"/>
          <a:ext cx="1289903" cy="1628775"/>
        </a:xfrm>
        <a:prstGeom prst="rect">
          <a:avLst/>
        </a:prstGeom>
      </xdr:spPr>
    </xdr:pic>
    <xdr:clientData/>
  </xdr:twoCellAnchor>
  <xdr:twoCellAnchor editAs="oneCell">
    <xdr:from>
      <xdr:col>2</xdr:col>
      <xdr:colOff>400050</xdr:colOff>
      <xdr:row>11</xdr:row>
      <xdr:rowOff>152400</xdr:rowOff>
    </xdr:from>
    <xdr:to>
      <xdr:col>2</xdr:col>
      <xdr:colOff>1582777</xdr:colOff>
      <xdr:row>11</xdr:row>
      <xdr:rowOff>1383899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6ED5A364-0158-4DBE-8EFA-8A8B4C6E4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BEBA8EAE-BF5A-486C-A8C5-ECC9F3942E4B}">
              <a14:imgProps xmlns:a14="http://schemas.microsoft.com/office/drawing/2010/main">
                <a14:imgLayer r:embed="rId10">
                  <a14:imgEffect>
                    <a14:sharpenSoften amount="50000"/>
                  </a14:imgEffect>
                  <a14:imgEffect>
                    <a14:brightnessContrast contrast="-4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90750" y="11534775"/>
          <a:ext cx="1182727" cy="1231499"/>
        </a:xfrm>
        <a:prstGeom prst="rect">
          <a:avLst/>
        </a:prstGeom>
      </xdr:spPr>
    </xdr:pic>
    <xdr:clientData/>
  </xdr:twoCellAnchor>
  <xdr:twoCellAnchor editAs="oneCell">
    <xdr:from>
      <xdr:col>2</xdr:col>
      <xdr:colOff>123825</xdr:colOff>
      <xdr:row>12</xdr:row>
      <xdr:rowOff>19050</xdr:rowOff>
    </xdr:from>
    <xdr:to>
      <xdr:col>2</xdr:col>
      <xdr:colOff>1879625</xdr:colOff>
      <xdr:row>12</xdr:row>
      <xdr:rowOff>1695595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56FE42E8-A639-451D-BDAA-91D72E40CA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BEBA8EAE-BF5A-486C-A8C5-ECC9F3942E4B}">
              <a14:imgProps xmlns:a14="http://schemas.microsoft.com/office/drawing/2010/main">
                <a14:imgLayer r:embed="rId12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914525" y="12820650"/>
          <a:ext cx="1755800" cy="1676545"/>
        </a:xfrm>
        <a:prstGeom prst="rect">
          <a:avLst/>
        </a:prstGeom>
      </xdr:spPr>
    </xdr:pic>
    <xdr:clientData/>
  </xdr:twoCellAnchor>
  <xdr:twoCellAnchor editAs="oneCell">
    <xdr:from>
      <xdr:col>6</xdr:col>
      <xdr:colOff>138339</xdr:colOff>
      <xdr:row>0</xdr:row>
      <xdr:rowOff>409575</xdr:rowOff>
    </xdr:from>
    <xdr:to>
      <xdr:col>12</xdr:col>
      <xdr:colOff>489177</xdr:colOff>
      <xdr:row>4</xdr:row>
      <xdr:rowOff>450396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C8221C1A-5836-4CF9-8844-6BE5713586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BEBA8EAE-BF5A-486C-A8C5-ECC9F3942E4B}">
              <a14:imgProps xmlns:a14="http://schemas.microsoft.com/office/drawing/2010/main">
                <a14:imgLayer r:embed="rId14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2738553" y="409575"/>
          <a:ext cx="4024767" cy="4816928"/>
        </a:xfrm>
        <a:prstGeom prst="rect">
          <a:avLst/>
        </a:prstGeom>
      </xdr:spPr>
    </xdr:pic>
    <xdr:clientData/>
  </xdr:twoCellAnchor>
  <xdr:twoCellAnchor editAs="oneCell">
    <xdr:from>
      <xdr:col>6</xdr:col>
      <xdr:colOff>138795</xdr:colOff>
      <xdr:row>4</xdr:row>
      <xdr:rowOff>455839</xdr:rowOff>
    </xdr:from>
    <xdr:to>
      <xdr:col>13</xdr:col>
      <xdr:colOff>253095</xdr:colOff>
      <xdr:row>9</xdr:row>
      <xdr:rowOff>664028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7BF4E020-1887-478B-B739-8C8BA9B4AD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>
          <a:extLst>
            <a:ext uri="{BEBA8EAE-BF5A-486C-A8C5-ECC9F3942E4B}">
              <a14:imgProps xmlns:a14="http://schemas.microsoft.com/office/drawing/2010/main">
                <a14:imgLayer r:embed="rId16">
                  <a14:imgEffect>
                    <a14:sharpenSoften amount="50000"/>
                  </a14:imgEffect>
                </a14:imgLayer>
              </a14:imgProps>
            </a:ext>
          </a:extLst>
        </a:blip>
        <a:srcRect b="9965"/>
        <a:stretch/>
      </xdr:blipFill>
      <xdr:spPr>
        <a:xfrm>
          <a:off x="12739009" y="5231946"/>
          <a:ext cx="4400550" cy="44672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52916</xdr:colOff>
      <xdr:row>2</xdr:row>
      <xdr:rowOff>63501</xdr:rowOff>
    </xdr:from>
    <xdr:to>
      <xdr:col>3</xdr:col>
      <xdr:colOff>3956049</xdr:colOff>
      <xdr:row>2</xdr:row>
      <xdr:rowOff>1273176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A0B31D0-AB73-4894-BC1D-0E1340DFA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916" y="1513418"/>
          <a:ext cx="8686800" cy="1209675"/>
        </a:xfrm>
        <a:prstGeom prst="rect">
          <a:avLst/>
        </a:prstGeom>
      </xdr:spPr>
    </xdr:pic>
    <xdr:clientData/>
  </xdr:twoCellAnchor>
  <xdr:twoCellAnchor editAs="oneCell">
    <xdr:from>
      <xdr:col>2</xdr:col>
      <xdr:colOff>84666</xdr:colOff>
      <xdr:row>6</xdr:row>
      <xdr:rowOff>31751</xdr:rowOff>
    </xdr:from>
    <xdr:to>
      <xdr:col>2</xdr:col>
      <xdr:colOff>2261809</xdr:colOff>
      <xdr:row>6</xdr:row>
      <xdr:rowOff>1555751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30DD9DD0-488C-40FC-8435-60711323C4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43666" y="8434918"/>
          <a:ext cx="2177143" cy="1524000"/>
        </a:xfrm>
        <a:prstGeom prst="rect">
          <a:avLst/>
        </a:prstGeom>
      </xdr:spPr>
    </xdr:pic>
    <xdr:clientData/>
  </xdr:twoCellAnchor>
  <xdr:twoCellAnchor editAs="oneCell">
    <xdr:from>
      <xdr:col>2</xdr:col>
      <xdr:colOff>317500</xdr:colOff>
      <xdr:row>3</xdr:row>
      <xdr:rowOff>1248834</xdr:rowOff>
    </xdr:from>
    <xdr:to>
      <xdr:col>2</xdr:col>
      <xdr:colOff>2195231</xdr:colOff>
      <xdr:row>4</xdr:row>
      <xdr:rowOff>1378158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DC343170-A86E-4737-8402-C6CFEDAF5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476500" y="5228167"/>
          <a:ext cx="1877731" cy="1420491"/>
        </a:xfrm>
        <a:prstGeom prst="rect">
          <a:avLst/>
        </a:prstGeom>
      </xdr:spPr>
    </xdr:pic>
    <xdr:clientData/>
  </xdr:twoCellAnchor>
  <xdr:twoCellAnchor editAs="oneCell">
    <xdr:from>
      <xdr:col>2</xdr:col>
      <xdr:colOff>370416</xdr:colOff>
      <xdr:row>3</xdr:row>
      <xdr:rowOff>0</xdr:rowOff>
    </xdr:from>
    <xdr:to>
      <xdr:col>2</xdr:col>
      <xdr:colOff>2144506</xdr:colOff>
      <xdr:row>4</xdr:row>
      <xdr:rowOff>7394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3A718BEA-BFD2-4B31-938F-BDB87E3FC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529416" y="3979333"/>
          <a:ext cx="1774090" cy="1298561"/>
        </a:xfrm>
        <a:prstGeom prst="rect">
          <a:avLst/>
        </a:prstGeom>
      </xdr:spPr>
    </xdr:pic>
    <xdr:clientData/>
  </xdr:twoCellAnchor>
  <xdr:twoCellAnchor editAs="oneCell">
    <xdr:from>
      <xdr:col>2</xdr:col>
      <xdr:colOff>95250</xdr:colOff>
      <xdr:row>4</xdr:row>
      <xdr:rowOff>1386416</xdr:rowOff>
    </xdr:from>
    <xdr:to>
      <xdr:col>2</xdr:col>
      <xdr:colOff>2241228</xdr:colOff>
      <xdr:row>5</xdr:row>
      <xdr:rowOff>1588316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5C7511D4-E09B-472E-8D2F-E6BCF8ABDE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2254250" y="6656916"/>
          <a:ext cx="2145978" cy="1609483"/>
        </a:xfrm>
        <a:prstGeom prst="rect">
          <a:avLst/>
        </a:prstGeom>
      </xdr:spPr>
    </xdr:pic>
    <xdr:clientData/>
  </xdr:twoCellAnchor>
  <xdr:twoCellAnchor editAs="oneCell">
    <xdr:from>
      <xdr:col>2</xdr:col>
      <xdr:colOff>254001</xdr:colOff>
      <xdr:row>7</xdr:row>
      <xdr:rowOff>0</xdr:rowOff>
    </xdr:from>
    <xdr:to>
      <xdr:col>2</xdr:col>
      <xdr:colOff>2363400</xdr:colOff>
      <xdr:row>7</xdr:row>
      <xdr:rowOff>1566808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1BA3F1DF-2A09-48EE-BA4E-4C915D585B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413001" y="9969500"/>
          <a:ext cx="2109399" cy="1566808"/>
        </a:xfrm>
        <a:prstGeom prst="rect">
          <a:avLst/>
        </a:prstGeom>
      </xdr:spPr>
    </xdr:pic>
    <xdr:clientData/>
  </xdr:twoCellAnchor>
  <xdr:twoCellAnchor editAs="oneCell">
    <xdr:from>
      <xdr:col>2</xdr:col>
      <xdr:colOff>42334</xdr:colOff>
      <xdr:row>9</xdr:row>
      <xdr:rowOff>31752</xdr:rowOff>
    </xdr:from>
    <xdr:to>
      <xdr:col>2</xdr:col>
      <xdr:colOff>2370666</xdr:colOff>
      <xdr:row>9</xdr:row>
      <xdr:rowOff>1578266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34F62B68-7FAD-4823-8114-7AC17A94D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2201334" y="13398502"/>
          <a:ext cx="2328332" cy="1546514"/>
        </a:xfrm>
        <a:prstGeom prst="rect">
          <a:avLst/>
        </a:prstGeom>
      </xdr:spPr>
    </xdr:pic>
    <xdr:clientData/>
  </xdr:twoCellAnchor>
  <xdr:twoCellAnchor editAs="oneCell">
    <xdr:from>
      <xdr:col>2</xdr:col>
      <xdr:colOff>179917</xdr:colOff>
      <xdr:row>8</xdr:row>
      <xdr:rowOff>31751</xdr:rowOff>
    </xdr:from>
    <xdr:to>
      <xdr:col>2</xdr:col>
      <xdr:colOff>2386860</xdr:colOff>
      <xdr:row>8</xdr:row>
      <xdr:rowOff>1604655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E336C909-9088-4860-A949-B4BFFBCB46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2338917" y="11609918"/>
          <a:ext cx="2206943" cy="1572904"/>
        </a:xfrm>
        <a:prstGeom prst="rect">
          <a:avLst/>
        </a:prstGeom>
      </xdr:spPr>
    </xdr:pic>
    <xdr:clientData/>
  </xdr:twoCellAnchor>
  <xdr:twoCellAnchor editAs="oneCell">
    <xdr:from>
      <xdr:col>2</xdr:col>
      <xdr:colOff>148166</xdr:colOff>
      <xdr:row>10</xdr:row>
      <xdr:rowOff>74084</xdr:rowOff>
    </xdr:from>
    <xdr:to>
      <xdr:col>2</xdr:col>
      <xdr:colOff>2476500</xdr:colOff>
      <xdr:row>11</xdr:row>
      <xdr:rowOff>0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CDAA58F2-BB5D-4A10-9118-A4F70765B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BEBA8EAE-BF5A-486C-A8C5-ECC9F3942E4B}">
              <a14:imgProps xmlns:a14="http://schemas.microsoft.com/office/drawing/2010/main">
                <a14:imgLayer r:embed="rId10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307166" y="15028334"/>
          <a:ext cx="2328334" cy="1608666"/>
        </a:xfrm>
        <a:prstGeom prst="rect">
          <a:avLst/>
        </a:prstGeom>
      </xdr:spPr>
    </xdr:pic>
    <xdr:clientData/>
  </xdr:twoCellAnchor>
  <xdr:twoCellAnchor editAs="oneCell">
    <xdr:from>
      <xdr:col>2</xdr:col>
      <xdr:colOff>63501</xdr:colOff>
      <xdr:row>11</xdr:row>
      <xdr:rowOff>127001</xdr:rowOff>
    </xdr:from>
    <xdr:to>
      <xdr:col>2</xdr:col>
      <xdr:colOff>2360083</xdr:colOff>
      <xdr:row>11</xdr:row>
      <xdr:rowOff>1592659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B8DD0A5C-A032-427F-B917-EA29116D80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2222501" y="16764001"/>
          <a:ext cx="2296582" cy="1465658"/>
        </a:xfrm>
        <a:prstGeom prst="rect">
          <a:avLst/>
        </a:prstGeom>
      </xdr:spPr>
    </xdr:pic>
    <xdr:clientData/>
  </xdr:twoCellAnchor>
  <xdr:twoCellAnchor editAs="oneCell">
    <xdr:from>
      <xdr:col>2</xdr:col>
      <xdr:colOff>232833</xdr:colOff>
      <xdr:row>12</xdr:row>
      <xdr:rowOff>10584</xdr:rowOff>
    </xdr:from>
    <xdr:to>
      <xdr:col>2</xdr:col>
      <xdr:colOff>2381250</xdr:colOff>
      <xdr:row>12</xdr:row>
      <xdr:rowOff>1499120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238EE562-E38D-4A6C-A9C2-3B4FF8AB8F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2391833" y="18700751"/>
          <a:ext cx="2148417" cy="1488536"/>
        </a:xfrm>
        <a:prstGeom prst="rect">
          <a:avLst/>
        </a:prstGeom>
      </xdr:spPr>
    </xdr:pic>
    <xdr:clientData/>
  </xdr:twoCellAnchor>
  <xdr:twoCellAnchor editAs="oneCell">
    <xdr:from>
      <xdr:col>2</xdr:col>
      <xdr:colOff>222251</xdr:colOff>
      <xdr:row>13</xdr:row>
      <xdr:rowOff>158750</xdr:rowOff>
    </xdr:from>
    <xdr:to>
      <xdr:col>2</xdr:col>
      <xdr:colOff>2201334</xdr:colOff>
      <xdr:row>13</xdr:row>
      <xdr:rowOff>1555183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83743968-CC0D-4B31-BCFA-F5112F4722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2381251" y="20986750"/>
          <a:ext cx="1979083" cy="1396433"/>
        </a:xfrm>
        <a:prstGeom prst="rect">
          <a:avLst/>
        </a:prstGeom>
      </xdr:spPr>
    </xdr:pic>
    <xdr:clientData/>
  </xdr:twoCellAnchor>
  <xdr:twoCellAnchor editAs="oneCell">
    <xdr:from>
      <xdr:col>2</xdr:col>
      <xdr:colOff>201086</xdr:colOff>
      <xdr:row>14</xdr:row>
      <xdr:rowOff>84667</xdr:rowOff>
    </xdr:from>
    <xdr:to>
      <xdr:col>2</xdr:col>
      <xdr:colOff>2386578</xdr:colOff>
      <xdr:row>14</xdr:row>
      <xdr:rowOff>1587500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5CA7005A-B2C0-422E-A0EC-731DF31597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2360086" y="22076834"/>
          <a:ext cx="2185492" cy="1502833"/>
        </a:xfrm>
        <a:prstGeom prst="rect">
          <a:avLst/>
        </a:prstGeom>
      </xdr:spPr>
    </xdr:pic>
    <xdr:clientData/>
  </xdr:twoCellAnchor>
  <xdr:twoCellAnchor editAs="oneCell">
    <xdr:from>
      <xdr:col>2</xdr:col>
      <xdr:colOff>550333</xdr:colOff>
      <xdr:row>15</xdr:row>
      <xdr:rowOff>169334</xdr:rowOff>
    </xdr:from>
    <xdr:to>
      <xdr:col>2</xdr:col>
      <xdr:colOff>1957916</xdr:colOff>
      <xdr:row>16</xdr:row>
      <xdr:rowOff>289961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D4DB1CF1-2D4A-468E-B17C-2916FD0152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>
          <a:extLst>
            <a:ext uri="{BEBA8EAE-BF5A-486C-A8C5-ECC9F3942E4B}">
              <a14:imgProps xmlns:a14="http://schemas.microsoft.com/office/drawing/2010/main">
                <a14:imgLayer r:embed="rId16">
                  <a14:imgEffect>
                    <a14:sharpenSoften amount="50000"/>
                  </a14:imgEffect>
                </a14:imgLayer>
              </a14:imgProps>
            </a:ext>
          </a:extLst>
        </a:blip>
        <a:srcRect l="21002" t="2240" r="11117" b="86034"/>
        <a:stretch/>
      </xdr:blipFill>
      <xdr:spPr>
        <a:xfrm>
          <a:off x="2709333" y="23632584"/>
          <a:ext cx="1407583" cy="692127"/>
        </a:xfrm>
        <a:prstGeom prst="rect">
          <a:avLst/>
        </a:prstGeom>
      </xdr:spPr>
    </xdr:pic>
    <xdr:clientData/>
  </xdr:twoCellAnchor>
  <xdr:twoCellAnchor editAs="oneCell">
    <xdr:from>
      <xdr:col>2</xdr:col>
      <xdr:colOff>645583</xdr:colOff>
      <xdr:row>17</xdr:row>
      <xdr:rowOff>42334</xdr:rowOff>
    </xdr:from>
    <xdr:to>
      <xdr:col>2</xdr:col>
      <xdr:colOff>1979083</xdr:colOff>
      <xdr:row>18</xdr:row>
      <xdr:rowOff>687243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A02AE800-DB10-45FD-A758-1CB287F68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2804583" y="24796751"/>
          <a:ext cx="1333500" cy="1121159"/>
        </a:xfrm>
        <a:prstGeom prst="rect">
          <a:avLst/>
        </a:prstGeom>
      </xdr:spPr>
    </xdr:pic>
    <xdr:clientData/>
  </xdr:twoCellAnchor>
  <xdr:twoCellAnchor>
    <xdr:from>
      <xdr:col>2</xdr:col>
      <xdr:colOff>84666</xdr:colOff>
      <xdr:row>22</xdr:row>
      <xdr:rowOff>82550</xdr:rowOff>
    </xdr:from>
    <xdr:to>
      <xdr:col>2</xdr:col>
      <xdr:colOff>2402417</xdr:colOff>
      <xdr:row>34</xdr:row>
      <xdr:rowOff>560915</xdr:rowOff>
    </xdr:to>
    <xdr:grpSp>
      <xdr:nvGrpSpPr>
        <xdr:cNvPr id="3" name="Группа 2">
          <a:extLst>
            <a:ext uri="{FF2B5EF4-FFF2-40B4-BE49-F238E27FC236}">
              <a16:creationId xmlns:a16="http://schemas.microsoft.com/office/drawing/2014/main" id="{E4ABCD1D-361E-4DB3-9DB8-0B0F2BD77338}"/>
            </a:ext>
          </a:extLst>
        </xdr:cNvPr>
        <xdr:cNvGrpSpPr/>
      </xdr:nvGrpSpPr>
      <xdr:grpSpPr>
        <a:xfrm>
          <a:off x="2243666" y="27165300"/>
          <a:ext cx="2317751" cy="7823198"/>
          <a:chOff x="2432244" y="27154718"/>
          <a:chExt cx="2150340" cy="7050614"/>
        </a:xfrm>
      </xdr:grpSpPr>
      <xdr:pic>
        <xdr:nvPicPr>
          <xdr:cNvPr id="61" name="Рисунок 60">
            <a:extLst>
              <a:ext uri="{FF2B5EF4-FFF2-40B4-BE49-F238E27FC236}">
                <a16:creationId xmlns:a16="http://schemas.microsoft.com/office/drawing/2014/main" id="{A5F65817-DBB1-4505-9331-F7D47907525D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8" cstate="email">
            <a:extLst>
              <a:ext uri="{28A0092B-C50C-407E-A947-70E740481C1C}">
                <a14:useLocalDpi xmlns:a14="http://schemas.microsoft.com/office/drawing/2010/main"/>
              </a:ext>
            </a:extLst>
          </a:blip>
          <a:srcRect/>
          <a:stretch/>
        </xdr:blipFill>
        <xdr:spPr>
          <a:xfrm>
            <a:off x="2444750" y="28915525"/>
            <a:ext cx="2137834" cy="2252392"/>
          </a:xfrm>
          <a:prstGeom prst="rect">
            <a:avLst/>
          </a:prstGeom>
        </xdr:spPr>
      </xdr:pic>
      <xdr:grpSp>
        <xdr:nvGrpSpPr>
          <xdr:cNvPr id="62" name="Группа 61">
            <a:extLst>
              <a:ext uri="{FF2B5EF4-FFF2-40B4-BE49-F238E27FC236}">
                <a16:creationId xmlns:a16="http://schemas.microsoft.com/office/drawing/2014/main" id="{EBA2135F-1F60-4C45-BFA5-08C50E465AEF}"/>
              </a:ext>
            </a:extLst>
          </xdr:cNvPr>
          <xdr:cNvGrpSpPr/>
        </xdr:nvGrpSpPr>
        <xdr:grpSpPr>
          <a:xfrm>
            <a:off x="2432244" y="31083249"/>
            <a:ext cx="2134466" cy="3122083"/>
            <a:chOff x="15291955" y="31934729"/>
            <a:chExt cx="2416471" cy="3541566"/>
          </a:xfrm>
        </xdr:grpSpPr>
        <xdr:pic>
          <xdr:nvPicPr>
            <xdr:cNvPr id="63" name="Рисунок 62">
              <a:extLst>
                <a:ext uri="{FF2B5EF4-FFF2-40B4-BE49-F238E27FC236}">
                  <a16:creationId xmlns:a16="http://schemas.microsoft.com/office/drawing/2014/main" id="{92645060-B424-44E6-A3E9-E382745324C8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9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tretch>
              <a:fillRect/>
            </a:stretch>
          </xdr:blipFill>
          <xdr:spPr>
            <a:xfrm>
              <a:off x="16550409" y="32781875"/>
              <a:ext cx="1140114" cy="1544599"/>
            </a:xfrm>
            <a:prstGeom prst="rect">
              <a:avLst/>
            </a:prstGeom>
          </xdr:spPr>
        </xdr:pic>
        <xdr:pic>
          <xdr:nvPicPr>
            <xdr:cNvPr id="64" name="Рисунок 63">
              <a:extLst>
                <a:ext uri="{FF2B5EF4-FFF2-40B4-BE49-F238E27FC236}">
                  <a16:creationId xmlns:a16="http://schemas.microsoft.com/office/drawing/2014/main" id="{839D9DD1-F75C-498B-B8C1-DC003CC430DE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0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tretch>
              <a:fillRect/>
            </a:stretch>
          </xdr:blipFill>
          <xdr:spPr>
            <a:xfrm>
              <a:off x="15341023" y="31934729"/>
              <a:ext cx="2349500" cy="852666"/>
            </a:xfrm>
            <a:prstGeom prst="rect">
              <a:avLst/>
            </a:prstGeom>
          </xdr:spPr>
        </xdr:pic>
        <xdr:pic>
          <xdr:nvPicPr>
            <xdr:cNvPr id="65" name="Рисунок 64">
              <a:extLst>
                <a:ext uri="{FF2B5EF4-FFF2-40B4-BE49-F238E27FC236}">
                  <a16:creationId xmlns:a16="http://schemas.microsoft.com/office/drawing/2014/main" id="{D7CF7E94-07E0-4CF8-88F9-78E136ACBB31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1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tretch>
              <a:fillRect/>
            </a:stretch>
          </xdr:blipFill>
          <xdr:spPr>
            <a:xfrm>
              <a:off x="15364113" y="34318865"/>
              <a:ext cx="2344313" cy="1157430"/>
            </a:xfrm>
            <a:prstGeom prst="rect">
              <a:avLst/>
            </a:prstGeom>
          </xdr:spPr>
        </xdr:pic>
        <xdr:pic>
          <xdr:nvPicPr>
            <xdr:cNvPr id="66" name="Рисунок 65">
              <a:extLst>
                <a:ext uri="{FF2B5EF4-FFF2-40B4-BE49-F238E27FC236}">
                  <a16:creationId xmlns:a16="http://schemas.microsoft.com/office/drawing/2014/main" id="{7863C374-FEDF-47E6-99DD-60C0D733C822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2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rcRect/>
            <a:stretch/>
          </xdr:blipFill>
          <xdr:spPr>
            <a:xfrm>
              <a:off x="15291955" y="33372137"/>
              <a:ext cx="1255568" cy="988777"/>
            </a:xfrm>
            <a:prstGeom prst="rect">
              <a:avLst/>
            </a:prstGeom>
          </xdr:spPr>
        </xdr:pic>
        <xdr:pic>
          <xdr:nvPicPr>
            <xdr:cNvPr id="67" name="Рисунок 66">
              <a:extLst>
                <a:ext uri="{FF2B5EF4-FFF2-40B4-BE49-F238E27FC236}">
                  <a16:creationId xmlns:a16="http://schemas.microsoft.com/office/drawing/2014/main" id="{EE8FB971-39C7-4B32-ACCC-4600BDF1E00B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3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rcRect/>
            <a:stretch/>
          </xdr:blipFill>
          <xdr:spPr>
            <a:xfrm>
              <a:off x="15342467" y="32793422"/>
              <a:ext cx="1213716" cy="571311"/>
            </a:xfrm>
            <a:prstGeom prst="rect">
              <a:avLst/>
            </a:prstGeom>
          </xdr:spPr>
        </xdr:pic>
      </xdr:grpSp>
      <xdr:grpSp>
        <xdr:nvGrpSpPr>
          <xdr:cNvPr id="68" name="Группа 67">
            <a:extLst>
              <a:ext uri="{FF2B5EF4-FFF2-40B4-BE49-F238E27FC236}">
                <a16:creationId xmlns:a16="http://schemas.microsoft.com/office/drawing/2014/main" id="{91515599-7534-4F3B-9B34-3E74561795D0}"/>
              </a:ext>
            </a:extLst>
          </xdr:cNvPr>
          <xdr:cNvGrpSpPr/>
        </xdr:nvGrpSpPr>
        <xdr:grpSpPr>
          <a:xfrm>
            <a:off x="2465915" y="27154718"/>
            <a:ext cx="2116667" cy="1938865"/>
            <a:chOff x="16541750" y="33432750"/>
            <a:chExt cx="3529890" cy="3219141"/>
          </a:xfrm>
        </xdr:grpSpPr>
        <xdr:pic>
          <xdr:nvPicPr>
            <xdr:cNvPr id="69" name="Рисунок 68">
              <a:extLst>
                <a:ext uri="{FF2B5EF4-FFF2-40B4-BE49-F238E27FC236}">
                  <a16:creationId xmlns:a16="http://schemas.microsoft.com/office/drawing/2014/main" id="{84F15C9C-2207-4255-B169-46C5C0B25E68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4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rcRect/>
            <a:stretch/>
          </xdr:blipFill>
          <xdr:spPr>
            <a:xfrm>
              <a:off x="16589375" y="33432750"/>
              <a:ext cx="3444539" cy="1508125"/>
            </a:xfrm>
            <a:prstGeom prst="rect">
              <a:avLst/>
            </a:prstGeom>
          </xdr:spPr>
        </xdr:pic>
        <xdr:pic>
          <xdr:nvPicPr>
            <xdr:cNvPr id="70" name="Рисунок 69">
              <a:extLst>
                <a:ext uri="{FF2B5EF4-FFF2-40B4-BE49-F238E27FC236}">
                  <a16:creationId xmlns:a16="http://schemas.microsoft.com/office/drawing/2014/main" id="{D6FF96FA-A324-4BFF-B774-C0DB6F82E17C}"/>
                </a:ext>
              </a:extLst>
            </xdr:cNvPr>
            <xdr:cNvPicPr>
              <a:picLocks noChangeAspect="1"/>
            </xdr:cNvPicPr>
          </xdr:nvPicPr>
          <xdr:blipFill rotWithShape="1">
            <a:blip xmlns:r="http://schemas.openxmlformats.org/officeDocument/2006/relationships" r:embed="rId25" cstate="email">
              <a:extLst>
                <a:ext uri="{28A0092B-C50C-407E-A947-70E740481C1C}">
                  <a14:useLocalDpi xmlns:a14="http://schemas.microsoft.com/office/drawing/2010/main"/>
                </a:ext>
              </a:extLst>
            </a:blip>
            <a:srcRect/>
            <a:stretch/>
          </xdr:blipFill>
          <xdr:spPr>
            <a:xfrm>
              <a:off x="16541750" y="35004375"/>
              <a:ext cx="3529890" cy="1647516"/>
            </a:xfrm>
            <a:prstGeom prst="rect">
              <a:avLst/>
            </a:prstGeom>
          </xdr:spPr>
        </xdr:pic>
      </xdr:grpSp>
    </xdr:grpSp>
    <xdr:clientData/>
  </xdr:twoCellAnchor>
  <xdr:twoCellAnchor editAs="oneCell">
    <xdr:from>
      <xdr:col>4</xdr:col>
      <xdr:colOff>84666</xdr:colOff>
      <xdr:row>0</xdr:row>
      <xdr:rowOff>0</xdr:rowOff>
    </xdr:from>
    <xdr:to>
      <xdr:col>5</xdr:col>
      <xdr:colOff>977336</xdr:colOff>
      <xdr:row>1</xdr:row>
      <xdr:rowOff>1407583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A2FA263D-FF10-45A9-912D-89AF41F877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1112499" y="0"/>
          <a:ext cx="2056837" cy="2635250"/>
        </a:xfrm>
        <a:prstGeom prst="rect">
          <a:avLst/>
        </a:prstGeom>
      </xdr:spPr>
    </xdr:pic>
    <xdr:clientData/>
  </xdr:twoCellAnchor>
  <xdr:twoCellAnchor>
    <xdr:from>
      <xdr:col>6</xdr:col>
      <xdr:colOff>232834</xdr:colOff>
      <xdr:row>0</xdr:row>
      <xdr:rowOff>349250</xdr:rowOff>
    </xdr:from>
    <xdr:to>
      <xdr:col>8</xdr:col>
      <xdr:colOff>137586</xdr:colOff>
      <xdr:row>3</xdr:row>
      <xdr:rowOff>531941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010DB6F5-A378-4705-8024-2EC1494825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BEBA8EAE-BF5A-486C-A8C5-ECC9F3942E4B}">
              <a14:imgProps xmlns:a14="http://schemas.microsoft.com/office/drawing/2010/main">
                <a14:imgLayer r:embed="rId28">
                  <a14:imgEffect>
                    <a14:brightnessContrast bright="4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13567834" y="349250"/>
          <a:ext cx="5334002" cy="41620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38101</xdr:colOff>
      <xdr:row>2</xdr:row>
      <xdr:rowOff>19050</xdr:rowOff>
    </xdr:from>
    <xdr:to>
      <xdr:col>3</xdr:col>
      <xdr:colOff>3781425</xdr:colOff>
      <xdr:row>2</xdr:row>
      <xdr:rowOff>979813</xdr:rowOff>
    </xdr:to>
    <xdr:grpSp>
      <xdr:nvGrpSpPr>
        <xdr:cNvPr id="14" name="Группа 13">
          <a:extLst>
            <a:ext uri="{FF2B5EF4-FFF2-40B4-BE49-F238E27FC236}">
              <a16:creationId xmlns:a16="http://schemas.microsoft.com/office/drawing/2014/main" id="{5D2B4C8C-6D0F-4430-8C84-17F3E296C565}"/>
            </a:ext>
          </a:extLst>
        </xdr:cNvPr>
        <xdr:cNvGrpSpPr/>
      </xdr:nvGrpSpPr>
      <xdr:grpSpPr>
        <a:xfrm>
          <a:off x="38101" y="2283883"/>
          <a:ext cx="7595657" cy="960763"/>
          <a:chOff x="57151" y="2305050"/>
          <a:chExt cx="7591424" cy="960763"/>
        </a:xfrm>
      </xdr:grpSpPr>
      <xdr:pic>
        <xdr:nvPicPr>
          <xdr:cNvPr id="12" name="Рисунок 11">
            <a:extLst>
              <a:ext uri="{FF2B5EF4-FFF2-40B4-BE49-F238E27FC236}">
                <a16:creationId xmlns:a16="http://schemas.microsoft.com/office/drawing/2014/main" id="{D662C710-AFD6-40E3-8319-7AAFA2495C0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BEBA8EAE-BF5A-486C-A8C5-ECC9F3942E4B}">
                <a14:imgProps xmlns:a14="http://schemas.microsoft.com/office/drawing/2010/main">
                  <a14:imgLayer r:embed="rId2">
                    <a14:imgEffect>
                      <a14:sharpenSoften amount="50000"/>
                    </a14:imgEffect>
                  </a14:imgLayer>
                </a14:imgProps>
              </a:ext>
            </a:extLst>
          </a:blip>
          <a:stretch>
            <a:fillRect/>
          </a:stretch>
        </xdr:blipFill>
        <xdr:spPr>
          <a:xfrm>
            <a:off x="3810000" y="2381251"/>
            <a:ext cx="3838575" cy="779922"/>
          </a:xfrm>
          <a:prstGeom prst="rect">
            <a:avLst/>
          </a:prstGeom>
        </xdr:spPr>
      </xdr:pic>
      <xdr:pic>
        <xdr:nvPicPr>
          <xdr:cNvPr id="13" name="Рисунок 12">
            <a:extLst>
              <a:ext uri="{FF2B5EF4-FFF2-40B4-BE49-F238E27FC236}">
                <a16:creationId xmlns:a16="http://schemas.microsoft.com/office/drawing/2014/main" id="{93C86DD4-F436-4DEF-95CD-AB36BCAB7942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r="46276"/>
          <a:stretch/>
        </xdr:blipFill>
        <xdr:spPr>
          <a:xfrm>
            <a:off x="57151" y="2305050"/>
            <a:ext cx="3714749" cy="960763"/>
          </a:xfrm>
          <a:prstGeom prst="rect">
            <a:avLst/>
          </a:prstGeom>
        </xdr:spPr>
      </xdr:pic>
    </xdr:grpSp>
    <xdr:clientData/>
  </xdr:twoCellAnchor>
  <xdr:twoCellAnchor editAs="oneCell">
    <xdr:from>
      <xdr:col>2</xdr:col>
      <xdr:colOff>104775</xdr:colOff>
      <xdr:row>3</xdr:row>
      <xdr:rowOff>114301</xdr:rowOff>
    </xdr:from>
    <xdr:to>
      <xdr:col>2</xdr:col>
      <xdr:colOff>1885950</xdr:colOff>
      <xdr:row>3</xdr:row>
      <xdr:rowOff>2504689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214FBBA6-A806-4186-BB0F-A08E1BD94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895475" y="3381376"/>
          <a:ext cx="1781175" cy="2390388"/>
        </a:xfrm>
        <a:prstGeom prst="rect">
          <a:avLst/>
        </a:prstGeom>
      </xdr:spPr>
    </xdr:pic>
    <xdr:clientData/>
  </xdr:twoCellAnchor>
  <xdr:twoCellAnchor editAs="oneCell">
    <xdr:from>
      <xdr:col>2</xdr:col>
      <xdr:colOff>85726</xdr:colOff>
      <xdr:row>4</xdr:row>
      <xdr:rowOff>180976</xdr:rowOff>
    </xdr:from>
    <xdr:to>
      <xdr:col>2</xdr:col>
      <xdr:colOff>1887556</xdr:colOff>
      <xdr:row>4</xdr:row>
      <xdr:rowOff>2505075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4032D3A7-AD6A-422D-960B-2254305FBE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screen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harpenSoften amount="5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1876426" y="6153151"/>
          <a:ext cx="1801830" cy="2324099"/>
        </a:xfrm>
        <a:prstGeom prst="rect">
          <a:avLst/>
        </a:prstGeom>
      </xdr:spPr>
    </xdr:pic>
    <xdr:clientData/>
  </xdr:twoCellAnchor>
  <xdr:twoCellAnchor editAs="oneCell">
    <xdr:from>
      <xdr:col>2</xdr:col>
      <xdr:colOff>104776</xdr:colOff>
      <xdr:row>5</xdr:row>
      <xdr:rowOff>209551</xdr:rowOff>
    </xdr:from>
    <xdr:to>
      <xdr:col>2</xdr:col>
      <xdr:colOff>1806264</xdr:colOff>
      <xdr:row>5</xdr:row>
      <xdr:rowOff>2438401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9B367382-D0BF-430B-A1B1-DD70459B9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895476" y="8886826"/>
          <a:ext cx="1701488" cy="2228850"/>
        </a:xfrm>
        <a:prstGeom prst="rect">
          <a:avLst/>
        </a:prstGeom>
      </xdr:spPr>
    </xdr:pic>
    <xdr:clientData/>
  </xdr:twoCellAnchor>
  <xdr:twoCellAnchor editAs="oneCell">
    <xdr:from>
      <xdr:col>2</xdr:col>
      <xdr:colOff>280460</xdr:colOff>
      <xdr:row>6</xdr:row>
      <xdr:rowOff>476249</xdr:rowOff>
    </xdr:from>
    <xdr:to>
      <xdr:col>2</xdr:col>
      <xdr:colOff>1690780</xdr:colOff>
      <xdr:row>6</xdr:row>
      <xdr:rowOff>2490848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C90C027F-4DB6-418B-819B-3C104504A4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BEBA8EAE-BF5A-486C-A8C5-ECC9F3942E4B}">
              <a14:imgProps xmlns:a14="http://schemas.microsoft.com/office/drawing/2010/main">
                <a14:imgLayer r:embed="rId11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079627" y="11874499"/>
          <a:ext cx="1410320" cy="20145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6521B3-E9D2-42F7-AF5A-0F2F3E690861}">
  <sheetPr>
    <tabColor rgb="FF3333FF"/>
  </sheetPr>
  <dimension ref="A1:G13"/>
  <sheetViews>
    <sheetView tabSelected="1" zoomScale="90" zoomScaleNormal="90" workbookViewId="0">
      <selection activeCell="G12" sqref="G12"/>
    </sheetView>
  </sheetViews>
  <sheetFormatPr defaultRowHeight="15" x14ac:dyDescent="0.25"/>
  <cols>
    <col min="2" max="2" width="17.7109375" customWidth="1"/>
    <col min="3" max="3" width="30.85546875" customWidth="1"/>
    <col min="4" max="4" width="97" customWidth="1"/>
    <col min="5" max="5" width="17" style="22" customWidth="1"/>
    <col min="6" max="6" width="17.28515625" customWidth="1"/>
  </cols>
  <sheetData>
    <row r="1" spans="1:7" s="3" customFormat="1" ht="96.75" customHeight="1" x14ac:dyDescent="0.25">
      <c r="A1" s="29" t="s">
        <v>64</v>
      </c>
      <c r="B1" s="30"/>
      <c r="C1" s="30"/>
      <c r="D1" s="31"/>
      <c r="E1" s="32"/>
      <c r="F1" s="33"/>
      <c r="G1" s="2"/>
    </row>
    <row r="2" spans="1:7" s="3" customFormat="1" ht="81.75" customHeight="1" x14ac:dyDescent="0.25">
      <c r="A2" s="36" t="s">
        <v>111</v>
      </c>
      <c r="B2" s="37"/>
      <c r="C2" s="37"/>
      <c r="D2" s="38"/>
      <c r="E2" s="34"/>
      <c r="F2" s="35"/>
      <c r="G2" s="2"/>
    </row>
    <row r="3" spans="1:7" s="3" customFormat="1" ht="78.75" customHeight="1" x14ac:dyDescent="0.25">
      <c r="A3" s="39"/>
      <c r="B3" s="40"/>
      <c r="C3" s="40"/>
      <c r="D3" s="41"/>
      <c r="E3" s="17" t="s">
        <v>0</v>
      </c>
      <c r="F3" s="7" t="s">
        <v>1</v>
      </c>
      <c r="G3" s="2"/>
    </row>
    <row r="4" spans="1:7" ht="118.5" customHeight="1" x14ac:dyDescent="0.25">
      <c r="A4" s="8">
        <v>1</v>
      </c>
      <c r="B4" s="11" t="s">
        <v>84</v>
      </c>
      <c r="C4" s="27"/>
      <c r="D4" s="10" t="s">
        <v>94</v>
      </c>
      <c r="E4" s="21">
        <v>25269.844285714291</v>
      </c>
      <c r="F4" s="6">
        <f>E4*0.9</f>
        <v>22742.859857142863</v>
      </c>
    </row>
    <row r="5" spans="1:7" ht="62.25" customHeight="1" x14ac:dyDescent="0.25">
      <c r="A5" s="8">
        <v>2</v>
      </c>
      <c r="B5" s="11" t="s">
        <v>89</v>
      </c>
      <c r="C5" s="28"/>
      <c r="D5" s="10" t="s">
        <v>90</v>
      </c>
      <c r="E5" s="21">
        <f>E4+3000</f>
        <v>28269.844285714291</v>
      </c>
      <c r="F5" s="6">
        <f t="shared" ref="F5:F13" si="0">E5*0.9</f>
        <v>25442.859857142863</v>
      </c>
    </row>
    <row r="6" spans="1:7" ht="90" x14ac:dyDescent="0.25">
      <c r="A6" s="8">
        <v>3</v>
      </c>
      <c r="B6" s="11" t="s">
        <v>91</v>
      </c>
      <c r="C6" s="27"/>
      <c r="D6" s="10" t="s">
        <v>95</v>
      </c>
      <c r="E6" s="21">
        <v>26650</v>
      </c>
      <c r="F6" s="6">
        <f t="shared" si="0"/>
        <v>23985</v>
      </c>
    </row>
    <row r="7" spans="1:7" ht="36" x14ac:dyDescent="0.25">
      <c r="A7" s="8">
        <v>4</v>
      </c>
      <c r="B7" s="11" t="s">
        <v>92</v>
      </c>
      <c r="C7" s="28"/>
      <c r="D7" s="10" t="s">
        <v>93</v>
      </c>
      <c r="E7" s="21">
        <f>E6+3600</f>
        <v>30250</v>
      </c>
      <c r="F7" s="6">
        <f t="shared" si="0"/>
        <v>27225</v>
      </c>
    </row>
    <row r="8" spans="1:7" ht="100.5" customHeight="1" x14ac:dyDescent="0.25">
      <c r="A8" s="8">
        <v>5</v>
      </c>
      <c r="B8" s="11" t="s">
        <v>96</v>
      </c>
      <c r="C8" s="27"/>
      <c r="D8" s="10" t="s">
        <v>99</v>
      </c>
      <c r="E8" s="21">
        <v>28130.557714285715</v>
      </c>
      <c r="F8" s="6">
        <f t="shared" si="0"/>
        <v>25317.501942857143</v>
      </c>
    </row>
    <row r="9" spans="1:7" ht="46.5" customHeight="1" x14ac:dyDescent="0.25">
      <c r="A9" s="8">
        <v>6</v>
      </c>
      <c r="B9" s="11" t="s">
        <v>97</v>
      </c>
      <c r="C9" s="28"/>
      <c r="D9" s="10" t="s">
        <v>98</v>
      </c>
      <c r="E9" s="21">
        <f>E8+3600</f>
        <v>31730.557714285715</v>
      </c>
      <c r="F9" s="6">
        <f t="shared" si="0"/>
        <v>28557.501942857143</v>
      </c>
    </row>
    <row r="10" spans="1:7" ht="117" customHeight="1" x14ac:dyDescent="0.25">
      <c r="A10" s="8">
        <v>7</v>
      </c>
      <c r="B10" s="11" t="s">
        <v>100</v>
      </c>
      <c r="C10" s="27"/>
      <c r="D10" s="10" t="s">
        <v>103</v>
      </c>
      <c r="E10" s="21">
        <v>30991.271142857146</v>
      </c>
      <c r="F10" s="6">
        <f t="shared" si="0"/>
        <v>27892.144028571431</v>
      </c>
    </row>
    <row r="11" spans="1:7" ht="36" x14ac:dyDescent="0.25">
      <c r="A11" s="8">
        <v>8</v>
      </c>
      <c r="B11" s="11" t="s">
        <v>101</v>
      </c>
      <c r="C11" s="28"/>
      <c r="D11" s="10" t="s">
        <v>102</v>
      </c>
      <c r="E11" s="21">
        <f>E10+4200</f>
        <v>35191.271142857149</v>
      </c>
      <c r="F11" s="6">
        <f t="shared" si="0"/>
        <v>31672.144028571434</v>
      </c>
    </row>
    <row r="12" spans="1:7" ht="111.75" customHeight="1" x14ac:dyDescent="0.25">
      <c r="A12" s="8">
        <v>9</v>
      </c>
      <c r="B12" s="11" t="s">
        <v>104</v>
      </c>
      <c r="C12" s="11"/>
      <c r="D12" s="10" t="s">
        <v>106</v>
      </c>
      <c r="E12" s="21">
        <v>6355</v>
      </c>
      <c r="F12" s="6">
        <f t="shared" si="0"/>
        <v>5719.5</v>
      </c>
      <c r="G12" s="23"/>
    </row>
    <row r="13" spans="1:7" ht="141" customHeight="1" x14ac:dyDescent="0.25">
      <c r="A13" s="8">
        <v>10</v>
      </c>
      <c r="B13" s="11" t="s">
        <v>105</v>
      </c>
      <c r="C13" s="11"/>
      <c r="D13" s="10" t="s">
        <v>107</v>
      </c>
      <c r="E13" s="21">
        <v>9666.2028571428582</v>
      </c>
      <c r="F13" s="6">
        <f t="shared" si="0"/>
        <v>8699.5825714285729</v>
      </c>
      <c r="G13" s="23"/>
    </row>
  </sheetData>
  <mergeCells count="8">
    <mergeCell ref="C8:C9"/>
    <mergeCell ref="C10:C11"/>
    <mergeCell ref="A1:D1"/>
    <mergeCell ref="E1:F2"/>
    <mergeCell ref="A2:D2"/>
    <mergeCell ref="A3:D3"/>
    <mergeCell ref="C4:C5"/>
    <mergeCell ref="C6:C7"/>
  </mergeCells>
  <phoneticPr fontId="24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G52"/>
  <sheetViews>
    <sheetView zoomScale="90" zoomScaleNormal="90" workbookViewId="0">
      <selection activeCell="H5" sqref="H5"/>
    </sheetView>
  </sheetViews>
  <sheetFormatPr defaultColWidth="9.140625" defaultRowHeight="18" x14ac:dyDescent="0.25"/>
  <cols>
    <col min="1" max="1" width="9.140625" style="2"/>
    <col min="2" max="2" width="23.140625" style="2" customWidth="1"/>
    <col min="3" max="3" width="39.42578125" style="2" customWidth="1"/>
    <col min="4" max="4" width="93.5703125" style="2" customWidth="1"/>
    <col min="5" max="5" width="17.42578125" style="12" customWidth="1"/>
    <col min="6" max="6" width="17.140625" style="2" customWidth="1"/>
    <col min="7" max="7" width="30" style="2" customWidth="1"/>
    <col min="8" max="8" width="51.42578125" style="2" customWidth="1"/>
    <col min="9" max="9" width="9.140625" style="2"/>
    <col min="10" max="10" width="11.42578125" style="2" customWidth="1"/>
    <col min="11" max="11" width="16.85546875" style="2" customWidth="1"/>
    <col min="12" max="16384" width="9.140625" style="2"/>
  </cols>
  <sheetData>
    <row r="1" spans="1:7" s="3" customFormat="1" ht="96.75" customHeight="1" x14ac:dyDescent="0.25">
      <c r="A1" s="29" t="s">
        <v>64</v>
      </c>
      <c r="B1" s="30"/>
      <c r="C1" s="30"/>
      <c r="D1" s="31"/>
      <c r="E1" s="32"/>
      <c r="F1" s="33"/>
      <c r="G1" s="2"/>
    </row>
    <row r="2" spans="1:7" s="3" customFormat="1" ht="114" customHeight="1" x14ac:dyDescent="0.25">
      <c r="A2" s="36" t="s">
        <v>111</v>
      </c>
      <c r="B2" s="37"/>
      <c r="C2" s="37"/>
      <c r="D2" s="38"/>
      <c r="E2" s="34"/>
      <c r="F2" s="35"/>
      <c r="G2" s="2"/>
    </row>
    <row r="3" spans="1:7" s="3" customFormat="1" ht="102.75" customHeight="1" x14ac:dyDescent="0.25">
      <c r="A3" s="39"/>
      <c r="B3" s="40"/>
      <c r="C3" s="40"/>
      <c r="D3" s="41"/>
      <c r="E3" s="17" t="s">
        <v>0</v>
      </c>
      <c r="F3" s="7" t="s">
        <v>1</v>
      </c>
      <c r="G3" s="2"/>
    </row>
    <row r="4" spans="1:7" s="3" customFormat="1" ht="101.25" customHeight="1" x14ac:dyDescent="0.25">
      <c r="A4" s="4">
        <v>1</v>
      </c>
      <c r="B4" s="1" t="s">
        <v>3</v>
      </c>
      <c r="C4" s="5"/>
      <c r="D4" s="1" t="s">
        <v>4</v>
      </c>
      <c r="E4" s="21">
        <f>E40*2+E41+E42</f>
        <v>11005.008163265305</v>
      </c>
      <c r="F4" s="6">
        <f>E4*0.9</f>
        <v>9904.5073469387753</v>
      </c>
      <c r="G4" s="2"/>
    </row>
    <row r="5" spans="1:7" s="3" customFormat="1" ht="111" customHeight="1" x14ac:dyDescent="0.25">
      <c r="A5" s="4">
        <v>2</v>
      </c>
      <c r="B5" s="1" t="s">
        <v>5</v>
      </c>
      <c r="C5" s="5"/>
      <c r="D5" s="1" t="s">
        <v>6</v>
      </c>
      <c r="E5" s="21">
        <f>E4+ТЕЛЕЖКИ_ИНСТРУМЕНТАЛЬНЫЕ!E6</f>
        <v>37655.008163265302</v>
      </c>
      <c r="F5" s="6">
        <f t="shared" ref="F5:F52" si="0">E5*0.9</f>
        <v>33889.507346938772</v>
      </c>
      <c r="G5" s="2"/>
    </row>
    <row r="6" spans="1:7" ht="135.75" customHeight="1" x14ac:dyDescent="0.25">
      <c r="A6" s="4">
        <v>3</v>
      </c>
      <c r="B6" s="1" t="s">
        <v>2</v>
      </c>
      <c r="C6" s="5"/>
      <c r="D6" s="1" t="s">
        <v>10</v>
      </c>
      <c r="E6" s="21">
        <f>E42+E37+E39+E40</f>
        <v>23004.257142857143</v>
      </c>
      <c r="F6" s="6">
        <f t="shared" si="0"/>
        <v>20703.83142857143</v>
      </c>
    </row>
    <row r="7" spans="1:7" ht="123" customHeight="1" x14ac:dyDescent="0.25">
      <c r="A7" s="4">
        <v>4</v>
      </c>
      <c r="B7" s="1" t="s">
        <v>8</v>
      </c>
      <c r="C7" s="9"/>
      <c r="D7" s="1" t="s">
        <v>9</v>
      </c>
      <c r="E7" s="21">
        <f>E6+ТЕЛЕЖКИ_ИНСТРУМЕНТАЛЬНЫЕ!E6-'ВЕРСТАКИ_СТОЛЫ ПРОМЫШЛЕННЫЕ'!E39</f>
        <v>46960.828571428567</v>
      </c>
      <c r="F7" s="6">
        <f t="shared" si="0"/>
        <v>42264.745714285709</v>
      </c>
    </row>
    <row r="8" spans="1:7" ht="126.75" customHeight="1" x14ac:dyDescent="0.25">
      <c r="A8" s="4">
        <v>5</v>
      </c>
      <c r="B8" s="1" t="s">
        <v>7</v>
      </c>
      <c r="C8" s="8"/>
      <c r="D8" s="1" t="s">
        <v>85</v>
      </c>
      <c r="E8" s="21">
        <f>E38+E39+E40+E42</f>
        <v>34317.100285714288</v>
      </c>
      <c r="F8" s="6">
        <f t="shared" si="0"/>
        <v>30885.390257142859</v>
      </c>
    </row>
    <row r="9" spans="1:7" ht="141" customHeight="1" x14ac:dyDescent="0.25">
      <c r="A9" s="4">
        <v>6</v>
      </c>
      <c r="B9" s="1" t="s">
        <v>11</v>
      </c>
      <c r="C9" s="8"/>
      <c r="D9" s="1" t="s">
        <v>86</v>
      </c>
      <c r="E9" s="21">
        <f>E37+E38+E42</f>
        <v>41856.186000000002</v>
      </c>
      <c r="F9" s="6">
        <f t="shared" si="0"/>
        <v>37670.5674</v>
      </c>
    </row>
    <row r="10" spans="1:7" ht="125.25" customHeight="1" x14ac:dyDescent="0.25">
      <c r="A10" s="4">
        <v>7</v>
      </c>
      <c r="B10" s="1" t="s">
        <v>12</v>
      </c>
      <c r="C10" s="9"/>
      <c r="D10" s="1" t="s">
        <v>19</v>
      </c>
      <c r="E10" s="21">
        <f>E37*2+E39+E43</f>
        <v>36017.771428571432</v>
      </c>
      <c r="F10" s="6">
        <f t="shared" si="0"/>
        <v>32415.994285714289</v>
      </c>
    </row>
    <row r="11" spans="1:7" ht="132.75" customHeight="1" x14ac:dyDescent="0.25">
      <c r="A11" s="4">
        <v>8</v>
      </c>
      <c r="B11" s="1" t="s">
        <v>15</v>
      </c>
      <c r="C11" s="9"/>
      <c r="D11" s="1" t="s">
        <v>13</v>
      </c>
      <c r="E11" s="21">
        <f>E10-E39+ТЕЛЕЖКИ_ИНСТРУМЕНТАЛЬНЫЕ!E6</f>
        <v>59974.342857142859</v>
      </c>
      <c r="F11" s="6">
        <f t="shared" si="0"/>
        <v>53976.908571428576</v>
      </c>
    </row>
    <row r="12" spans="1:7" ht="144" x14ac:dyDescent="0.25">
      <c r="A12" s="4">
        <v>9</v>
      </c>
      <c r="B12" s="1" t="s">
        <v>14</v>
      </c>
      <c r="C12" s="9"/>
      <c r="D12" s="1" t="s">
        <v>87</v>
      </c>
      <c r="E12" s="21">
        <f>E37+E38+E39+E43</f>
        <v>47330.614571428574</v>
      </c>
      <c r="F12" s="6">
        <f t="shared" si="0"/>
        <v>42597.553114285714</v>
      </c>
    </row>
    <row r="13" spans="1:7" ht="120.75" customHeight="1" x14ac:dyDescent="0.25">
      <c r="A13" s="4">
        <v>10</v>
      </c>
      <c r="B13" s="1" t="s">
        <v>16</v>
      </c>
      <c r="C13" s="9"/>
      <c r="D13" s="1" t="s">
        <v>13</v>
      </c>
      <c r="E13" s="21">
        <f>E12-E39+ТЕЛЕЖКИ_ИНСТРУМЕНТАЛЬНЫЕ!E6</f>
        <v>71287.186000000002</v>
      </c>
      <c r="F13" s="6">
        <f t="shared" si="0"/>
        <v>64158.467400000001</v>
      </c>
    </row>
    <row r="14" spans="1:7" ht="139.5" customHeight="1" x14ac:dyDescent="0.25">
      <c r="A14" s="4">
        <v>11</v>
      </c>
      <c r="B14" s="1" t="s">
        <v>17</v>
      </c>
      <c r="C14" s="9"/>
      <c r="D14" s="1" t="s">
        <v>88</v>
      </c>
      <c r="E14" s="21">
        <f>E38*2+E39+E45</f>
        <v>53783.029142857151</v>
      </c>
      <c r="F14" s="6">
        <f t="shared" si="0"/>
        <v>48404.726228571439</v>
      </c>
    </row>
    <row r="15" spans="1:7" ht="133.5" customHeight="1" x14ac:dyDescent="0.25">
      <c r="A15" s="4">
        <v>12</v>
      </c>
      <c r="B15" s="1" t="s">
        <v>18</v>
      </c>
      <c r="C15" s="9"/>
      <c r="D15" s="1" t="s">
        <v>13</v>
      </c>
      <c r="E15" s="21">
        <f>E14-E39+ТЕЛЕЖКИ_ИНСТРУМЕНТАЛЬНЫЕ!E6</f>
        <v>77739.600571428571</v>
      </c>
      <c r="F15" s="6">
        <f t="shared" si="0"/>
        <v>69965.640514285711</v>
      </c>
    </row>
    <row r="16" spans="1:7" ht="45" customHeight="1" x14ac:dyDescent="0.25">
      <c r="A16" s="4">
        <v>13</v>
      </c>
      <c r="B16" s="15" t="s">
        <v>20</v>
      </c>
      <c r="C16" s="42"/>
      <c r="D16" s="14" t="s">
        <v>24</v>
      </c>
      <c r="E16" s="21">
        <f>E44+E48</f>
        <v>4092.9428571428575</v>
      </c>
      <c r="F16" s="6">
        <f t="shared" si="0"/>
        <v>3683.6485714285718</v>
      </c>
    </row>
    <row r="17" spans="1:6" ht="36" customHeight="1" x14ac:dyDescent="0.25">
      <c r="A17" s="4">
        <v>14</v>
      </c>
      <c r="B17" s="15" t="s">
        <v>21</v>
      </c>
      <c r="C17" s="44"/>
      <c r="D17" s="14" t="s">
        <v>25</v>
      </c>
      <c r="E17" s="21">
        <f>E45+E48</f>
        <v>5055.6000000000004</v>
      </c>
      <c r="F17" s="6">
        <f t="shared" si="0"/>
        <v>4550.0400000000009</v>
      </c>
    </row>
    <row r="18" spans="1:6" ht="37.5" customHeight="1" x14ac:dyDescent="0.25">
      <c r="A18" s="4">
        <v>15</v>
      </c>
      <c r="B18" s="15" t="s">
        <v>22</v>
      </c>
      <c r="C18" s="42"/>
      <c r="D18" s="14" t="s">
        <v>26</v>
      </c>
      <c r="E18" s="21">
        <f>E44*2+E48+E49</f>
        <v>8304.5510204081638</v>
      </c>
      <c r="F18" s="6">
        <f t="shared" si="0"/>
        <v>7474.0959183673476</v>
      </c>
    </row>
    <row r="19" spans="1:6" ht="55.5" customHeight="1" x14ac:dyDescent="0.25">
      <c r="A19" s="4">
        <v>16</v>
      </c>
      <c r="B19" s="15" t="s">
        <v>23</v>
      </c>
      <c r="C19" s="44"/>
      <c r="D19" s="14" t="s">
        <v>27</v>
      </c>
      <c r="E19" s="21">
        <f>E45*2+E48+E49</f>
        <v>10229.865306122449</v>
      </c>
      <c r="F19" s="6">
        <f t="shared" si="0"/>
        <v>9206.8787755102039</v>
      </c>
    </row>
    <row r="20" spans="1:6" ht="32.25" customHeight="1" x14ac:dyDescent="0.25">
      <c r="A20" s="4">
        <v>17</v>
      </c>
      <c r="B20" s="15" t="s">
        <v>28</v>
      </c>
      <c r="C20" s="13"/>
      <c r="D20" s="1" t="s">
        <v>31</v>
      </c>
      <c r="E20" s="21">
        <v>1212.0428571428572</v>
      </c>
      <c r="F20" s="6">
        <f t="shared" si="0"/>
        <v>1090.8385714285714</v>
      </c>
    </row>
    <row r="21" spans="1:6" ht="43.5" customHeight="1" x14ac:dyDescent="0.25">
      <c r="A21" s="4">
        <v>18</v>
      </c>
      <c r="B21" s="15" t="s">
        <v>29</v>
      </c>
      <c r="C21" s="13"/>
      <c r="D21" s="1" t="s">
        <v>32</v>
      </c>
      <c r="E21" s="21">
        <v>1150.2857142857142</v>
      </c>
      <c r="F21" s="6">
        <f t="shared" si="0"/>
        <v>1035.2571428571428</v>
      </c>
    </row>
    <row r="22" spans="1:6" ht="35.25" customHeight="1" x14ac:dyDescent="0.25">
      <c r="A22" s="4">
        <v>19</v>
      </c>
      <c r="B22" s="15" t="s">
        <v>30</v>
      </c>
      <c r="C22" s="13"/>
      <c r="D22" s="1" t="s">
        <v>33</v>
      </c>
      <c r="E22" s="21">
        <v>1507.0000000000002</v>
      </c>
      <c r="F22" s="6">
        <f t="shared" si="0"/>
        <v>1356.3000000000002</v>
      </c>
    </row>
    <row r="23" spans="1:6" ht="40.5" customHeight="1" x14ac:dyDescent="0.25">
      <c r="A23" s="4">
        <v>20</v>
      </c>
      <c r="B23" s="15" t="s">
        <v>36</v>
      </c>
      <c r="C23" s="42"/>
      <c r="D23" s="1" t="s">
        <v>34</v>
      </c>
      <c r="E23" s="21">
        <v>255</v>
      </c>
      <c r="F23" s="6">
        <f t="shared" si="0"/>
        <v>229.5</v>
      </c>
    </row>
    <row r="24" spans="1:6" ht="40.5" customHeight="1" x14ac:dyDescent="0.25">
      <c r="A24" s="4">
        <v>21</v>
      </c>
      <c r="B24" s="15" t="s">
        <v>37</v>
      </c>
      <c r="C24" s="43"/>
      <c r="D24" s="1" t="s">
        <v>35</v>
      </c>
      <c r="E24" s="21">
        <v>315</v>
      </c>
      <c r="F24" s="6">
        <f t="shared" si="0"/>
        <v>283.5</v>
      </c>
    </row>
    <row r="25" spans="1:6" ht="40.5" customHeight="1" x14ac:dyDescent="0.25">
      <c r="A25" s="4">
        <v>22</v>
      </c>
      <c r="B25" s="15" t="s">
        <v>38</v>
      </c>
      <c r="C25" s="43"/>
      <c r="D25" s="1" t="s">
        <v>40</v>
      </c>
      <c r="E25" s="21">
        <v>315</v>
      </c>
      <c r="F25" s="6">
        <f t="shared" si="0"/>
        <v>283.5</v>
      </c>
    </row>
    <row r="26" spans="1:6" ht="40.5" customHeight="1" x14ac:dyDescent="0.25">
      <c r="A26" s="4">
        <v>23</v>
      </c>
      <c r="B26" s="15" t="s">
        <v>41</v>
      </c>
      <c r="C26" s="43"/>
      <c r="D26" s="1" t="s">
        <v>39</v>
      </c>
      <c r="E26" s="21">
        <v>390</v>
      </c>
      <c r="F26" s="6">
        <f t="shared" si="0"/>
        <v>351</v>
      </c>
    </row>
    <row r="27" spans="1:6" ht="62.25" customHeight="1" x14ac:dyDescent="0.25">
      <c r="A27" s="4">
        <v>24</v>
      </c>
      <c r="B27" s="15" t="s">
        <v>42</v>
      </c>
      <c r="C27" s="43"/>
      <c r="D27" s="1" t="s">
        <v>45</v>
      </c>
      <c r="E27" s="21">
        <v>526.33204633204639</v>
      </c>
      <c r="F27" s="6">
        <f t="shared" si="0"/>
        <v>473.69884169884176</v>
      </c>
    </row>
    <row r="28" spans="1:6" ht="62.25" customHeight="1" x14ac:dyDescent="0.25">
      <c r="A28" s="4">
        <v>25</v>
      </c>
      <c r="B28" s="15" t="s">
        <v>43</v>
      </c>
      <c r="C28" s="43"/>
      <c r="D28" s="1" t="s">
        <v>46</v>
      </c>
      <c r="E28" s="21">
        <v>606.02316602316603</v>
      </c>
      <c r="F28" s="6">
        <f t="shared" si="0"/>
        <v>545.42084942084944</v>
      </c>
    </row>
    <row r="29" spans="1:6" ht="38.25" customHeight="1" x14ac:dyDescent="0.25">
      <c r="A29" s="4">
        <v>26</v>
      </c>
      <c r="B29" s="15" t="s">
        <v>44</v>
      </c>
      <c r="C29" s="43"/>
      <c r="D29" s="1" t="s">
        <v>47</v>
      </c>
      <c r="E29" s="21">
        <v>789.49806949806953</v>
      </c>
      <c r="F29" s="6">
        <f t="shared" si="0"/>
        <v>710.54826254826264</v>
      </c>
    </row>
    <row r="30" spans="1:6" ht="38.25" customHeight="1" x14ac:dyDescent="0.25">
      <c r="A30" s="4">
        <v>27</v>
      </c>
      <c r="B30" s="15" t="s">
        <v>59</v>
      </c>
      <c r="C30" s="43"/>
      <c r="D30" s="1" t="s">
        <v>58</v>
      </c>
      <c r="E30" s="21">
        <v>694</v>
      </c>
      <c r="F30" s="6">
        <f t="shared" si="0"/>
        <v>624.6</v>
      </c>
    </row>
    <row r="31" spans="1:6" ht="53.25" customHeight="1" x14ac:dyDescent="0.25">
      <c r="A31" s="4">
        <v>28</v>
      </c>
      <c r="B31" s="15" t="s">
        <v>55</v>
      </c>
      <c r="C31" s="43"/>
      <c r="D31" s="1" t="s">
        <v>48</v>
      </c>
      <c r="E31" s="21">
        <v>539.3050193050193</v>
      </c>
      <c r="F31" s="6">
        <f t="shared" si="0"/>
        <v>485.37451737451738</v>
      </c>
    </row>
    <row r="32" spans="1:6" ht="53.25" customHeight="1" x14ac:dyDescent="0.25">
      <c r="A32" s="4">
        <v>29</v>
      </c>
      <c r="B32" s="15" t="s">
        <v>56</v>
      </c>
      <c r="C32" s="43"/>
      <c r="D32" s="1" t="s">
        <v>49</v>
      </c>
      <c r="E32" s="21">
        <v>526.33204633204639</v>
      </c>
      <c r="F32" s="6">
        <f t="shared" si="0"/>
        <v>473.69884169884176</v>
      </c>
    </row>
    <row r="33" spans="1:7" ht="53.25" customHeight="1" x14ac:dyDescent="0.25">
      <c r="A33" s="4">
        <v>30</v>
      </c>
      <c r="B33" s="15" t="s">
        <v>57</v>
      </c>
      <c r="C33" s="43"/>
      <c r="D33" s="1" t="s">
        <v>50</v>
      </c>
      <c r="E33" s="21">
        <v>433.66795366795367</v>
      </c>
      <c r="F33" s="6">
        <f t="shared" si="0"/>
        <v>390.3011583011583</v>
      </c>
    </row>
    <row r="34" spans="1:7" ht="53.25" customHeight="1" x14ac:dyDescent="0.25">
      <c r="A34" s="4">
        <v>31</v>
      </c>
      <c r="B34" s="15" t="s">
        <v>53</v>
      </c>
      <c r="C34" s="43"/>
      <c r="D34" s="1" t="s">
        <v>51</v>
      </c>
      <c r="E34" s="21">
        <v>1052.6640926640928</v>
      </c>
      <c r="F34" s="6">
        <f t="shared" si="0"/>
        <v>947.39768339768352</v>
      </c>
    </row>
    <row r="35" spans="1:7" ht="53.25" customHeight="1" x14ac:dyDescent="0.25">
      <c r="A35" s="4">
        <v>32</v>
      </c>
      <c r="B35" s="15" t="s">
        <v>54</v>
      </c>
      <c r="C35" s="44"/>
      <c r="D35" s="1" t="s">
        <v>52</v>
      </c>
      <c r="E35" s="21">
        <v>289.11196911196907</v>
      </c>
      <c r="F35" s="6">
        <f t="shared" si="0"/>
        <v>260.20077220077218</v>
      </c>
    </row>
    <row r="36" spans="1:7" ht="51" customHeight="1" x14ac:dyDescent="0.25">
      <c r="A36" s="45" t="s">
        <v>60</v>
      </c>
      <c r="B36" s="46"/>
      <c r="C36" s="46"/>
      <c r="D36" s="47"/>
      <c r="E36" s="17" t="s">
        <v>0</v>
      </c>
      <c r="F36" s="7" t="s">
        <v>1</v>
      </c>
    </row>
    <row r="37" spans="1:7" ht="21.75" customHeight="1" x14ac:dyDescent="0.25">
      <c r="A37" s="8">
        <v>1</v>
      </c>
      <c r="B37" s="18" t="s">
        <v>61</v>
      </c>
      <c r="C37" s="19"/>
      <c r="D37" s="10" t="s">
        <v>75</v>
      </c>
      <c r="E37" s="21">
        <v>12108.171428571428</v>
      </c>
      <c r="F37" s="6">
        <f t="shared" si="0"/>
        <v>10897.354285714286</v>
      </c>
    </row>
    <row r="38" spans="1:7" ht="21.75" customHeight="1" x14ac:dyDescent="0.25">
      <c r="A38" s="8">
        <v>2</v>
      </c>
      <c r="B38" s="18" t="s">
        <v>62</v>
      </c>
      <c r="C38" s="19"/>
      <c r="D38" s="10" t="s">
        <v>83</v>
      </c>
      <c r="E38" s="21">
        <v>23421.014571428575</v>
      </c>
      <c r="F38" s="6">
        <f t="shared" si="0"/>
        <v>21078.913114285719</v>
      </c>
    </row>
    <row r="39" spans="1:7" ht="21.75" customHeight="1" x14ac:dyDescent="0.25">
      <c r="A39" s="8">
        <v>3</v>
      </c>
      <c r="B39" s="18" t="s">
        <v>63</v>
      </c>
      <c r="C39" s="19"/>
      <c r="D39" s="10" t="s">
        <v>82</v>
      </c>
      <c r="E39" s="21">
        <v>2693.4285714285716</v>
      </c>
      <c r="F39" s="6">
        <f t="shared" si="0"/>
        <v>2424.0857142857144</v>
      </c>
    </row>
    <row r="40" spans="1:7" ht="21.75" customHeight="1" x14ac:dyDescent="0.25">
      <c r="A40" s="8">
        <v>4</v>
      </c>
      <c r="B40" s="18" t="s">
        <v>66</v>
      </c>
      <c r="C40" s="19"/>
      <c r="D40" s="10" t="s">
        <v>76</v>
      </c>
      <c r="E40" s="21">
        <v>1875.6571428571426</v>
      </c>
      <c r="F40" s="6">
        <f t="shared" si="0"/>
        <v>1688.0914285714284</v>
      </c>
    </row>
    <row r="41" spans="1:7" ht="21.75" customHeight="1" x14ac:dyDescent="0.25">
      <c r="A41" s="8">
        <v>5</v>
      </c>
      <c r="B41" s="18" t="s">
        <v>65</v>
      </c>
      <c r="C41" s="19"/>
      <c r="D41" s="10" t="s">
        <v>81</v>
      </c>
      <c r="E41" s="21">
        <v>926.69387755102036</v>
      </c>
      <c r="F41" s="6">
        <f t="shared" si="0"/>
        <v>834.02448979591838</v>
      </c>
    </row>
    <row r="42" spans="1:7" ht="21.75" customHeight="1" x14ac:dyDescent="0.25">
      <c r="A42" s="8">
        <v>6</v>
      </c>
      <c r="B42" s="18" t="s">
        <v>67</v>
      </c>
      <c r="C42" s="19"/>
      <c r="D42" s="10" t="s">
        <v>77</v>
      </c>
      <c r="E42" s="21">
        <v>6327</v>
      </c>
      <c r="F42" s="6">
        <f t="shared" si="0"/>
        <v>5694.3</v>
      </c>
      <c r="G42" s="23"/>
    </row>
    <row r="43" spans="1:7" ht="21.75" customHeight="1" x14ac:dyDescent="0.25">
      <c r="A43" s="8">
        <v>7</v>
      </c>
      <c r="B43" s="18" t="s">
        <v>68</v>
      </c>
      <c r="C43" s="19"/>
      <c r="D43" s="10" t="s">
        <v>78</v>
      </c>
      <c r="E43" s="21">
        <v>9108</v>
      </c>
      <c r="F43" s="6">
        <f t="shared" si="0"/>
        <v>8197.2000000000007</v>
      </c>
      <c r="G43" s="23"/>
    </row>
    <row r="44" spans="1:7" ht="21.75" customHeight="1" x14ac:dyDescent="0.25">
      <c r="A44" s="8">
        <v>8</v>
      </c>
      <c r="B44" s="19" t="s">
        <v>69</v>
      </c>
      <c r="C44" s="20"/>
      <c r="D44" s="10" t="s">
        <v>79</v>
      </c>
      <c r="E44" s="21">
        <v>3284.9142857142861</v>
      </c>
      <c r="F44" s="6">
        <f t="shared" si="0"/>
        <v>2956.4228571428575</v>
      </c>
    </row>
    <row r="45" spans="1:7" ht="21.75" customHeight="1" x14ac:dyDescent="0.25">
      <c r="A45" s="8">
        <v>9</v>
      </c>
      <c r="B45" s="19" t="s">
        <v>70</v>
      </c>
      <c r="C45" s="20"/>
      <c r="D45" s="10" t="s">
        <v>80</v>
      </c>
      <c r="E45" s="21">
        <v>4247.5714285714284</v>
      </c>
      <c r="F45" s="6">
        <f t="shared" si="0"/>
        <v>3822.8142857142857</v>
      </c>
    </row>
    <row r="46" spans="1:7" ht="21.75" customHeight="1" x14ac:dyDescent="0.25">
      <c r="A46" s="8">
        <v>10</v>
      </c>
      <c r="B46" s="19" t="s">
        <v>131</v>
      </c>
      <c r="C46" s="20"/>
      <c r="D46" s="10" t="s">
        <v>132</v>
      </c>
      <c r="E46" s="21">
        <v>2738</v>
      </c>
      <c r="F46" s="6">
        <f t="shared" si="0"/>
        <v>2464.2000000000003</v>
      </c>
    </row>
    <row r="47" spans="1:7" ht="21.75" customHeight="1" x14ac:dyDescent="0.25">
      <c r="A47" s="8">
        <v>11</v>
      </c>
      <c r="B47" s="19" t="s">
        <v>133</v>
      </c>
      <c r="C47" s="20"/>
      <c r="D47" s="10" t="s">
        <v>134</v>
      </c>
      <c r="E47" s="21">
        <v>3532</v>
      </c>
      <c r="F47" s="6">
        <f t="shared" si="0"/>
        <v>3178.8</v>
      </c>
    </row>
    <row r="48" spans="1:7" ht="21.75" customHeight="1" x14ac:dyDescent="0.25">
      <c r="A48" s="8">
        <v>12</v>
      </c>
      <c r="B48" s="19" t="s">
        <v>73</v>
      </c>
      <c r="C48" s="20"/>
      <c r="D48" s="10" t="s">
        <v>71</v>
      </c>
      <c r="E48" s="21">
        <v>808.02857142857147</v>
      </c>
      <c r="F48" s="6">
        <f t="shared" si="0"/>
        <v>727.22571428571439</v>
      </c>
    </row>
    <row r="49" spans="1:6" ht="21.75" customHeight="1" x14ac:dyDescent="0.25">
      <c r="A49" s="8">
        <v>13</v>
      </c>
      <c r="B49" s="19" t="s">
        <v>74</v>
      </c>
      <c r="C49" s="20"/>
      <c r="D49" s="10" t="s">
        <v>72</v>
      </c>
      <c r="E49" s="21">
        <v>926.69387755102036</v>
      </c>
      <c r="F49" s="6">
        <f t="shared" si="0"/>
        <v>834.02448979591838</v>
      </c>
    </row>
    <row r="50" spans="1:6" x14ac:dyDescent="0.25">
      <c r="A50" s="8">
        <v>14</v>
      </c>
      <c r="B50" s="19" t="s">
        <v>29</v>
      </c>
      <c r="C50" s="20"/>
      <c r="D50" s="10" t="s">
        <v>127</v>
      </c>
      <c r="E50" s="21">
        <v>1150</v>
      </c>
      <c r="F50" s="6">
        <f t="shared" si="0"/>
        <v>1035</v>
      </c>
    </row>
    <row r="51" spans="1:6" x14ac:dyDescent="0.25">
      <c r="A51" s="8">
        <v>15</v>
      </c>
      <c r="B51" s="19" t="s">
        <v>30</v>
      </c>
      <c r="C51" s="20"/>
      <c r="D51" s="10" t="s">
        <v>128</v>
      </c>
      <c r="E51" s="21">
        <v>1507</v>
      </c>
      <c r="F51" s="6">
        <f t="shared" si="0"/>
        <v>1356.3</v>
      </c>
    </row>
    <row r="52" spans="1:6" x14ac:dyDescent="0.25">
      <c r="A52" s="8">
        <v>16</v>
      </c>
      <c r="B52" s="19" t="s">
        <v>129</v>
      </c>
      <c r="C52" s="20"/>
      <c r="D52" s="10" t="s">
        <v>130</v>
      </c>
      <c r="E52" s="21">
        <v>1212</v>
      </c>
      <c r="F52" s="6">
        <f t="shared" si="0"/>
        <v>1090.8</v>
      </c>
    </row>
  </sheetData>
  <mergeCells count="8">
    <mergeCell ref="C23:C35"/>
    <mergeCell ref="A36:D36"/>
    <mergeCell ref="A1:D1"/>
    <mergeCell ref="E1:F2"/>
    <mergeCell ref="A3:D3"/>
    <mergeCell ref="A2:D2"/>
    <mergeCell ref="C16:C17"/>
    <mergeCell ref="C18:C19"/>
  </mergeCells>
  <phoneticPr fontId="24" type="noConversion"/>
  <pageMargins left="0.7" right="0.7" top="0.75" bottom="0.75" header="0.3" footer="0.3"/>
  <pageSetup paperSize="9" scale="37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8E0009-733E-4CD8-B187-682A00161E57}">
  <sheetPr>
    <tabColor rgb="FFFFFF00"/>
  </sheetPr>
  <dimension ref="A1:I14"/>
  <sheetViews>
    <sheetView zoomScale="90" zoomScaleNormal="90" workbookViewId="0">
      <selection activeCell="P5" sqref="P5"/>
    </sheetView>
  </sheetViews>
  <sheetFormatPr defaultRowHeight="15" x14ac:dyDescent="0.25"/>
  <cols>
    <col min="2" max="2" width="17.7109375" customWidth="1"/>
    <col min="3" max="3" width="30.85546875" customWidth="1"/>
    <col min="4" max="4" width="97" customWidth="1"/>
    <col min="5" max="5" width="17" style="22" customWidth="1"/>
    <col min="6" max="6" width="17.28515625" customWidth="1"/>
    <col min="9" max="9" width="16.42578125" customWidth="1"/>
  </cols>
  <sheetData>
    <row r="1" spans="1:9" s="3" customFormat="1" ht="96.75" customHeight="1" x14ac:dyDescent="0.25">
      <c r="A1" s="29" t="s">
        <v>64</v>
      </c>
      <c r="B1" s="30"/>
      <c r="C1" s="30"/>
      <c r="D1" s="31"/>
      <c r="E1" s="32"/>
      <c r="F1" s="33"/>
      <c r="G1" s="2"/>
    </row>
    <row r="2" spans="1:9" s="3" customFormat="1" ht="81.75" customHeight="1" x14ac:dyDescent="0.25">
      <c r="A2" s="36" t="s">
        <v>111</v>
      </c>
      <c r="B2" s="37"/>
      <c r="C2" s="37"/>
      <c r="D2" s="38"/>
      <c r="E2" s="34"/>
      <c r="F2" s="35"/>
      <c r="G2" s="2"/>
    </row>
    <row r="3" spans="1:9" s="3" customFormat="1" ht="78.75" customHeight="1" x14ac:dyDescent="0.25">
      <c r="A3" s="39"/>
      <c r="B3" s="40"/>
      <c r="C3" s="40"/>
      <c r="D3" s="41"/>
      <c r="E3" s="17" t="s">
        <v>0</v>
      </c>
      <c r="F3" s="7" t="s">
        <v>1</v>
      </c>
      <c r="G3" s="2"/>
    </row>
    <row r="4" spans="1:9" ht="213" customHeight="1" x14ac:dyDescent="0.25">
      <c r="A4" s="8">
        <v>1</v>
      </c>
      <c r="B4" s="11" t="s">
        <v>108</v>
      </c>
      <c r="C4" s="11"/>
      <c r="D4" s="10" t="s">
        <v>117</v>
      </c>
      <c r="E4" s="21">
        <f>E9+E10*4</f>
        <v>36153.114285714284</v>
      </c>
      <c r="F4" s="6">
        <f>E4*0.9</f>
        <v>32537.802857142855</v>
      </c>
      <c r="I4" s="3"/>
    </row>
    <row r="5" spans="1:9" ht="213" customHeight="1" x14ac:dyDescent="0.25">
      <c r="A5" s="8">
        <v>2</v>
      </c>
      <c r="B5" s="11" t="s">
        <v>109</v>
      </c>
      <c r="C5" s="16"/>
      <c r="D5" s="10" t="s">
        <v>118</v>
      </c>
      <c r="E5" s="21">
        <f>E9+E10*3+E11</f>
        <v>46992.114285714284</v>
      </c>
      <c r="F5" s="6">
        <f t="shared" ref="F5:F13" si="0">E5*0.9</f>
        <v>42292.902857142857</v>
      </c>
      <c r="I5" s="3"/>
    </row>
    <row r="6" spans="1:9" ht="213" customHeight="1" x14ac:dyDescent="0.25">
      <c r="A6" s="8">
        <v>3</v>
      </c>
      <c r="B6" s="11" t="s">
        <v>110</v>
      </c>
      <c r="C6" s="11"/>
      <c r="D6" s="10" t="s">
        <v>114</v>
      </c>
      <c r="E6" s="21">
        <f>E9+E10*2+E11+E12</f>
        <v>46648.114285714284</v>
      </c>
      <c r="F6" s="6">
        <f t="shared" si="0"/>
        <v>41983.302857142859</v>
      </c>
      <c r="I6" s="3"/>
    </row>
    <row r="7" spans="1:9" ht="213" customHeight="1" x14ac:dyDescent="0.25">
      <c r="A7" s="8">
        <v>4</v>
      </c>
      <c r="B7" s="11" t="s">
        <v>112</v>
      </c>
      <c r="C7" s="16"/>
      <c r="D7" s="10" t="s">
        <v>113</v>
      </c>
      <c r="E7" s="21">
        <f>'ВЕРСТАКИ_СТОЛЫ ПРОМЫШЛЕННЫЕ'!E37*4</f>
        <v>48432.685714285712</v>
      </c>
      <c r="F7" s="6">
        <f t="shared" si="0"/>
        <v>43589.417142857143</v>
      </c>
      <c r="I7" s="3"/>
    </row>
    <row r="8" spans="1:9" s="2" customFormat="1" ht="51" customHeight="1" x14ac:dyDescent="0.25">
      <c r="A8" s="45" t="s">
        <v>135</v>
      </c>
      <c r="B8" s="46"/>
      <c r="C8" s="46"/>
      <c r="D8" s="47"/>
      <c r="E8" s="17" t="s">
        <v>0</v>
      </c>
      <c r="F8" s="7" t="s">
        <v>1</v>
      </c>
    </row>
    <row r="9" spans="1:9" ht="18" x14ac:dyDescent="0.25">
      <c r="A9" s="8">
        <v>1</v>
      </c>
      <c r="B9" s="11" t="s">
        <v>122</v>
      </c>
      <c r="C9" s="16"/>
      <c r="D9" s="25" t="s">
        <v>116</v>
      </c>
      <c r="E9" s="24">
        <v>29929.114285714288</v>
      </c>
      <c r="F9" s="6">
        <f t="shared" si="0"/>
        <v>26936.20285714286</v>
      </c>
      <c r="G9" s="2"/>
    </row>
    <row r="10" spans="1:9" ht="18" x14ac:dyDescent="0.25">
      <c r="A10" s="8">
        <v>2</v>
      </c>
      <c r="B10" s="11" t="s">
        <v>120</v>
      </c>
      <c r="C10" s="16"/>
      <c r="D10" s="25" t="s">
        <v>126</v>
      </c>
      <c r="E10" s="26">
        <v>1556</v>
      </c>
      <c r="F10" s="6">
        <f t="shared" si="0"/>
        <v>1400.4</v>
      </c>
      <c r="G10" s="2"/>
    </row>
    <row r="11" spans="1:9" ht="19.5" customHeight="1" x14ac:dyDescent="0.25">
      <c r="A11" s="8">
        <v>3</v>
      </c>
      <c r="B11" s="11" t="s">
        <v>121</v>
      </c>
      <c r="C11" s="16"/>
      <c r="D11" s="10" t="s">
        <v>115</v>
      </c>
      <c r="E11" s="24">
        <v>12395</v>
      </c>
      <c r="F11" s="6">
        <f t="shared" si="0"/>
        <v>11155.5</v>
      </c>
      <c r="G11" s="2"/>
    </row>
    <row r="12" spans="1:9" ht="19.5" customHeight="1" x14ac:dyDescent="0.25">
      <c r="A12" s="8">
        <v>4</v>
      </c>
      <c r="B12" s="11" t="s">
        <v>123</v>
      </c>
      <c r="C12" s="16"/>
      <c r="D12" s="10" t="s">
        <v>119</v>
      </c>
      <c r="E12" s="24">
        <v>1212</v>
      </c>
      <c r="F12" s="6">
        <f t="shared" si="0"/>
        <v>1090.8</v>
      </c>
      <c r="G12" s="2"/>
    </row>
    <row r="13" spans="1:9" ht="19.5" customHeight="1" x14ac:dyDescent="0.25">
      <c r="A13" s="8">
        <v>5</v>
      </c>
      <c r="B13" s="11" t="s">
        <v>124</v>
      </c>
      <c r="C13" s="16"/>
      <c r="D13" s="10" t="s">
        <v>125</v>
      </c>
      <c r="E13" s="24">
        <v>2200</v>
      </c>
      <c r="F13" s="6">
        <f t="shared" si="0"/>
        <v>1980</v>
      </c>
      <c r="G13" s="2"/>
    </row>
    <row r="14" spans="1:9" ht="18" x14ac:dyDescent="0.25">
      <c r="G14" s="2"/>
    </row>
  </sheetData>
  <mergeCells count="5">
    <mergeCell ref="A8:D8"/>
    <mergeCell ref="A1:D1"/>
    <mergeCell ref="E1:F2"/>
    <mergeCell ref="A2:D2"/>
    <mergeCell ref="A3:D3"/>
  </mergeCells>
  <phoneticPr fontId="24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ТЕЛЕЖКИ_ИНСТРУМЕНТАЛЬНЫЕ</vt:lpstr>
      <vt:lpstr>ВЕРСТАКИ_СТОЛЫ ПРОМЫШЛЕННЫЕ</vt:lpstr>
      <vt:lpstr>ШКАФЫ ИНСТУМЕНТАЛЬНЫЕ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Арсенал</dc:creator>
  <cp:lastModifiedBy>Arsenal Servis</cp:lastModifiedBy>
  <cp:lastPrinted>2021-06-22T15:18:14Z</cp:lastPrinted>
  <dcterms:created xsi:type="dcterms:W3CDTF">2020-07-27T11:08:11Z</dcterms:created>
  <dcterms:modified xsi:type="dcterms:W3CDTF">2025-04-14T12:30:37Z</dcterms:modified>
</cp:coreProperties>
</file>